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C:\Users\jjara\Desktop\"/>
    </mc:Choice>
  </mc:AlternateContent>
  <bookViews>
    <workbookView xWindow="0" yWindow="0" windowWidth="9090" windowHeight="6330" firstSheet="5" activeTab="5" xr2:uid="{00000000-000D-0000-FFFF-FFFF00000000}"/>
  </bookViews>
  <sheets>
    <sheet name="Formulario A" sheetId="1" r:id="rId1"/>
    <sheet name="Formulario B2" sheetId="21" state="hidden" r:id="rId2"/>
    <sheet name="Formulario B" sheetId="3" r:id="rId3"/>
    <sheet name="Formulario C1" sheetId="9" r:id="rId4"/>
    <sheet name="Formulario C2" sheetId="12" r:id="rId5"/>
    <sheet name="Formulario C3" sheetId="5" r:id="rId6"/>
    <sheet name="Formulario D" sheetId="4" r:id="rId7"/>
    <sheet name="Formulario C4" sheetId="19" r:id="rId8"/>
    <sheet name="Formulario F1" sheetId="10" r:id="rId9"/>
    <sheet name="Formulario F2" sheetId="11" r:id="rId10"/>
    <sheet name="Formulario F4" sheetId="16" r:id="rId11"/>
    <sheet name="Datos" sheetId="8" r:id="rId12"/>
    <sheet name="Hoja1" sheetId="20" r:id="rId13"/>
  </sheets>
  <externalReferences>
    <externalReference r:id="rId14"/>
    <externalReference r:id="rId15"/>
    <externalReference r:id="rId16"/>
  </externalReferences>
  <definedNames>
    <definedName name="_ftn1" localSheetId="1">'Formulario B2'!#REF!</definedName>
    <definedName name="_ftn2" localSheetId="1">'Formulario B2'!#REF!</definedName>
    <definedName name="_ftn3" localSheetId="1">'Formulario B2'!#REF!</definedName>
    <definedName name="_ftnref1" localSheetId="1">'Formulario B2'!#REF!</definedName>
    <definedName name="_ftnref2" localSheetId="1">'Formulario B2'!#REF!</definedName>
    <definedName name="_ftnref3" localSheetId="1">'Formulario B2'!#REF!</definedName>
  </definedNames>
  <calcPr calcId="171027"/>
</workbook>
</file>

<file path=xl/calcChain.xml><?xml version="1.0" encoding="utf-8"?>
<calcChain xmlns="http://schemas.openxmlformats.org/spreadsheetml/2006/main">
  <c r="R25" i="5" l="1"/>
  <c r="G10" i="4" l="1"/>
  <c r="H10" i="4"/>
  <c r="U12" i="9" l="1"/>
  <c r="U11" i="9"/>
  <c r="U10" i="9"/>
  <c r="U9" i="9"/>
  <c r="L8" i="21" l="1"/>
  <c r="T72" i="1" l="1"/>
  <c r="T71" i="1"/>
  <c r="T70" i="1"/>
  <c r="L72" i="1"/>
  <c r="L71" i="1"/>
  <c r="L70" i="1"/>
  <c r="C72" i="1"/>
  <c r="C71" i="1"/>
  <c r="C70" i="1"/>
  <c r="I20" i="4"/>
  <c r="J20" i="4" s="1"/>
  <c r="I19" i="4"/>
  <c r="I13" i="4"/>
  <c r="F73" i="1" s="1"/>
  <c r="I12" i="4"/>
  <c r="I11" i="4"/>
  <c r="I10" i="4"/>
  <c r="I36" i="4"/>
  <c r="I30" i="4"/>
  <c r="I27" i="4"/>
  <c r="I24" i="4"/>
  <c r="I21" i="4"/>
  <c r="J37" i="4"/>
  <c r="J36" i="4" s="1"/>
  <c r="I18" i="4" l="1"/>
  <c r="R66" i="1" s="1"/>
  <c r="Q2" i="21"/>
  <c r="J10" i="4" l="1"/>
  <c r="J32" i="4" l="1"/>
  <c r="J31" i="4"/>
  <c r="J29" i="4"/>
  <c r="J28" i="4"/>
  <c r="J26" i="4"/>
  <c r="J25" i="4"/>
  <c r="J23" i="4"/>
  <c r="J22" i="4"/>
  <c r="J19" i="4"/>
  <c r="J11" i="4"/>
  <c r="J12" i="4"/>
  <c r="J13" i="4"/>
  <c r="I9" i="4"/>
  <c r="F71" i="1"/>
  <c r="F72" i="1"/>
  <c r="F70" i="1"/>
  <c r="I2" i="4"/>
  <c r="J9" i="4" l="1"/>
  <c r="F66" i="1"/>
  <c r="J24" i="4"/>
  <c r="J30" i="4"/>
  <c r="J27" i="4"/>
  <c r="J21" i="4"/>
  <c r="J18" i="4"/>
  <c r="O2" i="12" l="1"/>
  <c r="E19" i="3" l="1"/>
  <c r="B20" i="3"/>
  <c r="E20" i="3"/>
  <c r="J20" i="3"/>
  <c r="T6" i="1"/>
  <c r="O16" i="19" l="1"/>
  <c r="I16" i="19"/>
  <c r="J16" i="19"/>
  <c r="K16" i="19"/>
  <c r="L16" i="19"/>
  <c r="M16" i="19"/>
  <c r="N16" i="19"/>
  <c r="D16" i="19"/>
  <c r="F16" i="19"/>
  <c r="H16" i="19"/>
  <c r="P16" i="19" l="1"/>
  <c r="P2" i="19"/>
  <c r="K10" i="8" l="1"/>
  <c r="J23" i="3" l="1"/>
  <c r="J22" i="3"/>
  <c r="J21" i="3"/>
  <c r="K11" i="8" l="1"/>
  <c r="K3" i="8"/>
  <c r="J22" i="8"/>
  <c r="K4" i="8" l="1"/>
  <c r="K5" i="8" s="1"/>
  <c r="F9" i="5" l="1"/>
  <c r="Q23" i="5" l="1"/>
  <c r="P23" i="5"/>
  <c r="O23" i="5"/>
  <c r="N23" i="5"/>
  <c r="M23" i="5"/>
  <c r="L23" i="5"/>
  <c r="K23" i="5"/>
  <c r="J23" i="5"/>
  <c r="I23" i="5"/>
  <c r="H23" i="5"/>
  <c r="G23" i="5"/>
  <c r="F23" i="5"/>
  <c r="Q22" i="5"/>
  <c r="P22" i="5"/>
  <c r="O22" i="5"/>
  <c r="N22" i="5"/>
  <c r="M22" i="5"/>
  <c r="L22" i="5"/>
  <c r="K22" i="5"/>
  <c r="J22" i="5"/>
  <c r="I22" i="5"/>
  <c r="H22" i="5"/>
  <c r="G22" i="5"/>
  <c r="F22" i="5"/>
  <c r="Q21" i="5"/>
  <c r="P21" i="5"/>
  <c r="O21" i="5"/>
  <c r="N21" i="5"/>
  <c r="M21" i="5"/>
  <c r="L21" i="5"/>
  <c r="K21" i="5"/>
  <c r="J21" i="5"/>
  <c r="I21" i="5"/>
  <c r="H21" i="5"/>
  <c r="G21" i="5"/>
  <c r="F21" i="5"/>
  <c r="Q20" i="5"/>
  <c r="P20" i="5"/>
  <c r="O20" i="5"/>
  <c r="N20" i="5"/>
  <c r="M20" i="5"/>
  <c r="L20" i="5"/>
  <c r="K20" i="5"/>
  <c r="J20" i="5"/>
  <c r="I20" i="5"/>
  <c r="H20" i="5"/>
  <c r="G20" i="5"/>
  <c r="F20" i="5"/>
  <c r="Q19" i="5"/>
  <c r="P19" i="5"/>
  <c r="O19" i="5"/>
  <c r="N19" i="5"/>
  <c r="M19" i="5"/>
  <c r="L19" i="5"/>
  <c r="K19" i="5"/>
  <c r="J19" i="5"/>
  <c r="I19" i="5"/>
  <c r="H19" i="5"/>
  <c r="G19" i="5"/>
  <c r="F19" i="5"/>
  <c r="Q18" i="5"/>
  <c r="P18" i="5"/>
  <c r="O18" i="5"/>
  <c r="N18" i="5"/>
  <c r="M18" i="5"/>
  <c r="L18" i="5"/>
  <c r="K18" i="5"/>
  <c r="J18" i="5"/>
  <c r="I18" i="5"/>
  <c r="H18" i="5"/>
  <c r="G18" i="5"/>
  <c r="F18" i="5"/>
  <c r="Q17" i="5"/>
  <c r="P17" i="5"/>
  <c r="O17" i="5"/>
  <c r="N17" i="5"/>
  <c r="M17" i="5"/>
  <c r="L17" i="5"/>
  <c r="K17" i="5"/>
  <c r="J17" i="5"/>
  <c r="I17" i="5"/>
  <c r="H17" i="5"/>
  <c r="G17" i="5"/>
  <c r="F17" i="5"/>
  <c r="Q16" i="5"/>
  <c r="P16" i="5"/>
  <c r="O16" i="5"/>
  <c r="N16" i="5"/>
  <c r="M16" i="5"/>
  <c r="L16" i="5"/>
  <c r="K16" i="5"/>
  <c r="J16" i="5"/>
  <c r="I16" i="5"/>
  <c r="H16" i="5"/>
  <c r="G16" i="5"/>
  <c r="F16" i="5"/>
  <c r="Q15" i="5"/>
  <c r="P15" i="5"/>
  <c r="O15" i="5"/>
  <c r="N15" i="5"/>
  <c r="M15" i="5"/>
  <c r="L15" i="5"/>
  <c r="K15" i="5"/>
  <c r="J15" i="5"/>
  <c r="I15" i="5"/>
  <c r="H15" i="5"/>
  <c r="G15" i="5"/>
  <c r="F15" i="5"/>
  <c r="Q14" i="5"/>
  <c r="P14" i="5"/>
  <c r="P13" i="5" s="1"/>
  <c r="O14" i="5"/>
  <c r="O13" i="5" s="1"/>
  <c r="N14" i="5"/>
  <c r="N13" i="5" s="1"/>
  <c r="M14" i="5"/>
  <c r="M13" i="5" s="1"/>
  <c r="L14" i="5"/>
  <c r="L13" i="5" s="1"/>
  <c r="K14" i="5"/>
  <c r="J14" i="5"/>
  <c r="J13" i="5" s="1"/>
  <c r="I14" i="5"/>
  <c r="I13" i="5" s="1"/>
  <c r="H14" i="5"/>
  <c r="G14" i="5"/>
  <c r="G13" i="5" s="1"/>
  <c r="F14" i="5"/>
  <c r="F25" i="5" s="1"/>
  <c r="Q12" i="5"/>
  <c r="P12" i="5"/>
  <c r="O12" i="5"/>
  <c r="N12" i="5"/>
  <c r="M12" i="5"/>
  <c r="L12" i="5"/>
  <c r="K12" i="5"/>
  <c r="J12" i="5"/>
  <c r="I12" i="5"/>
  <c r="H12" i="5"/>
  <c r="G12" i="5"/>
  <c r="F12" i="5"/>
  <c r="Q11" i="5"/>
  <c r="P11" i="5"/>
  <c r="O11" i="5"/>
  <c r="N11" i="5"/>
  <c r="M11" i="5"/>
  <c r="L11" i="5"/>
  <c r="K11" i="5"/>
  <c r="J11" i="5"/>
  <c r="I11" i="5"/>
  <c r="H11" i="5"/>
  <c r="G11" i="5"/>
  <c r="F11" i="5"/>
  <c r="Q10" i="5"/>
  <c r="P10" i="5"/>
  <c r="O10" i="5"/>
  <c r="N10" i="5"/>
  <c r="M10" i="5"/>
  <c r="L10" i="5"/>
  <c r="K10" i="5"/>
  <c r="J10" i="5"/>
  <c r="I10" i="5"/>
  <c r="H10" i="5"/>
  <c r="G10" i="5"/>
  <c r="F10" i="5"/>
  <c r="Q9" i="5"/>
  <c r="Q25" i="5" s="1"/>
  <c r="P9" i="5"/>
  <c r="P25" i="5" s="1"/>
  <c r="O9" i="5"/>
  <c r="O25" i="5" s="1"/>
  <c r="N9" i="5"/>
  <c r="N25" i="5" s="1"/>
  <c r="M9" i="5"/>
  <c r="M25" i="5" s="1"/>
  <c r="L9" i="5"/>
  <c r="L25" i="5" s="1"/>
  <c r="K9" i="5"/>
  <c r="K25" i="5" s="1"/>
  <c r="J9" i="5"/>
  <c r="J25" i="5" s="1"/>
  <c r="I9" i="5"/>
  <c r="I25" i="5" s="1"/>
  <c r="H9" i="5"/>
  <c r="H25" i="5" s="1"/>
  <c r="G9" i="5"/>
  <c r="G25" i="5" s="1"/>
  <c r="B10" i="5"/>
  <c r="B11" i="5"/>
  <c r="B12" i="5"/>
  <c r="B9" i="5"/>
  <c r="B15" i="5"/>
  <c r="B16" i="5"/>
  <c r="B17" i="5"/>
  <c r="B18" i="5"/>
  <c r="B19" i="5"/>
  <c r="B20" i="5"/>
  <c r="B21" i="5"/>
  <c r="B22" i="5"/>
  <c r="B23" i="5"/>
  <c r="B14" i="5"/>
  <c r="P44" i="9"/>
  <c r="O44" i="9"/>
  <c r="N44" i="9"/>
  <c r="M44" i="9"/>
  <c r="L44" i="9"/>
  <c r="K44" i="9"/>
  <c r="J44" i="9"/>
  <c r="I44" i="9"/>
  <c r="H44" i="9"/>
  <c r="G44" i="9"/>
  <c r="F44" i="9"/>
  <c r="E44" i="9"/>
  <c r="P43" i="9"/>
  <c r="O43" i="9"/>
  <c r="N43" i="9"/>
  <c r="M43" i="9"/>
  <c r="L43" i="9"/>
  <c r="K43" i="9"/>
  <c r="J43" i="9"/>
  <c r="I43" i="9"/>
  <c r="H43" i="9"/>
  <c r="G43" i="9"/>
  <c r="F43" i="9"/>
  <c r="E43" i="9"/>
  <c r="P42" i="9"/>
  <c r="O42" i="9"/>
  <c r="N42" i="9"/>
  <c r="M42" i="9"/>
  <c r="L42" i="9"/>
  <c r="K42" i="9"/>
  <c r="J42" i="9"/>
  <c r="I42" i="9"/>
  <c r="H42" i="9"/>
  <c r="G42" i="9"/>
  <c r="F42" i="9"/>
  <c r="E42" i="9"/>
  <c r="P41" i="9"/>
  <c r="O41" i="9"/>
  <c r="N41" i="9"/>
  <c r="M41" i="9"/>
  <c r="L41" i="9"/>
  <c r="K41" i="9"/>
  <c r="J41" i="9"/>
  <c r="I41" i="9"/>
  <c r="H41" i="9"/>
  <c r="G41" i="9"/>
  <c r="F41" i="9"/>
  <c r="E41" i="9"/>
  <c r="P40" i="9"/>
  <c r="O40" i="9"/>
  <c r="N40" i="9"/>
  <c r="M40" i="9"/>
  <c r="L40" i="9"/>
  <c r="K40" i="9"/>
  <c r="J40" i="9"/>
  <c r="I40" i="9"/>
  <c r="H40" i="9"/>
  <c r="G40" i="9"/>
  <c r="F40" i="9"/>
  <c r="E40" i="9"/>
  <c r="P39" i="9"/>
  <c r="O39" i="9"/>
  <c r="N39" i="9"/>
  <c r="M39" i="9"/>
  <c r="L39" i="9"/>
  <c r="K39" i="9"/>
  <c r="J39" i="9"/>
  <c r="I39" i="9"/>
  <c r="H39" i="9"/>
  <c r="G39" i="9"/>
  <c r="F39" i="9"/>
  <c r="E39" i="9"/>
  <c r="P38" i="9"/>
  <c r="O38" i="9"/>
  <c r="N38" i="9"/>
  <c r="M38" i="9"/>
  <c r="L38" i="9"/>
  <c r="K38" i="9"/>
  <c r="J38" i="9"/>
  <c r="I38" i="9"/>
  <c r="H38" i="9"/>
  <c r="G38" i="9"/>
  <c r="F38" i="9"/>
  <c r="E38" i="9"/>
  <c r="P37" i="9"/>
  <c r="O37" i="9"/>
  <c r="N37" i="9"/>
  <c r="M37" i="9"/>
  <c r="L37" i="9"/>
  <c r="K37" i="9"/>
  <c r="J37" i="9"/>
  <c r="I37" i="9"/>
  <c r="H37" i="9"/>
  <c r="G37" i="9"/>
  <c r="F37" i="9"/>
  <c r="E37" i="9"/>
  <c r="P36" i="9"/>
  <c r="O36" i="9"/>
  <c r="N36" i="9"/>
  <c r="M36" i="9"/>
  <c r="L36" i="9"/>
  <c r="K36" i="9"/>
  <c r="J36" i="9"/>
  <c r="I36" i="9"/>
  <c r="H36" i="9"/>
  <c r="G36" i="9"/>
  <c r="F36" i="9"/>
  <c r="E36" i="9"/>
  <c r="P35" i="9"/>
  <c r="O35" i="9"/>
  <c r="N35" i="9"/>
  <c r="M35" i="9"/>
  <c r="L35" i="9"/>
  <c r="K35" i="9"/>
  <c r="J35" i="9"/>
  <c r="I35" i="9"/>
  <c r="H35" i="9"/>
  <c r="G35" i="9"/>
  <c r="F35" i="9"/>
  <c r="E35" i="9"/>
  <c r="E33" i="12"/>
  <c r="F33" i="12"/>
  <c r="G33" i="12"/>
  <c r="H33" i="12"/>
  <c r="I33" i="12"/>
  <c r="J33" i="12"/>
  <c r="K33" i="12"/>
  <c r="L33" i="12"/>
  <c r="M33" i="12"/>
  <c r="N33" i="12"/>
  <c r="O33" i="12"/>
  <c r="E34" i="12"/>
  <c r="F34" i="12"/>
  <c r="G34" i="12"/>
  <c r="H34" i="12"/>
  <c r="I34" i="12"/>
  <c r="J34" i="12"/>
  <c r="K34" i="12"/>
  <c r="L34" i="12"/>
  <c r="M34" i="12"/>
  <c r="N34" i="12"/>
  <c r="O34" i="12"/>
  <c r="E35" i="12"/>
  <c r="F35" i="12"/>
  <c r="G35" i="12"/>
  <c r="H35" i="12"/>
  <c r="I35" i="12"/>
  <c r="J35" i="12"/>
  <c r="K35" i="12"/>
  <c r="L35" i="12"/>
  <c r="M35" i="12"/>
  <c r="N35" i="12"/>
  <c r="O35" i="12"/>
  <c r="E36" i="12"/>
  <c r="F36" i="12"/>
  <c r="G36" i="12"/>
  <c r="H36" i="12"/>
  <c r="I36" i="12"/>
  <c r="J36" i="12"/>
  <c r="K36" i="12"/>
  <c r="L36" i="12"/>
  <c r="M36" i="12"/>
  <c r="N36" i="12"/>
  <c r="O36" i="12"/>
  <c r="E37" i="12"/>
  <c r="F37" i="12"/>
  <c r="G37" i="12"/>
  <c r="H37" i="12"/>
  <c r="I37" i="12"/>
  <c r="J37" i="12"/>
  <c r="K37" i="12"/>
  <c r="L37" i="12"/>
  <c r="M37" i="12"/>
  <c r="N37" i="12"/>
  <c r="O37" i="12"/>
  <c r="E38" i="12"/>
  <c r="F38" i="12"/>
  <c r="G38" i="12"/>
  <c r="H38" i="12"/>
  <c r="I38" i="12"/>
  <c r="J38" i="12"/>
  <c r="K38" i="12"/>
  <c r="L38" i="12"/>
  <c r="M38" i="12"/>
  <c r="N38" i="12"/>
  <c r="O38" i="12"/>
  <c r="E39" i="12"/>
  <c r="F39" i="12"/>
  <c r="G39" i="12"/>
  <c r="H39" i="12"/>
  <c r="I39" i="12"/>
  <c r="J39" i="12"/>
  <c r="K39" i="12"/>
  <c r="L39" i="12"/>
  <c r="M39" i="12"/>
  <c r="N39" i="12"/>
  <c r="O39" i="12"/>
  <c r="E40" i="12"/>
  <c r="F40" i="12"/>
  <c r="G40" i="12"/>
  <c r="H40" i="12"/>
  <c r="I40" i="12"/>
  <c r="J40" i="12"/>
  <c r="K40" i="12"/>
  <c r="L40" i="12"/>
  <c r="M40" i="12"/>
  <c r="N40" i="12"/>
  <c r="O40" i="12"/>
  <c r="E41" i="12"/>
  <c r="F41" i="12"/>
  <c r="G41" i="12"/>
  <c r="H41" i="12"/>
  <c r="I41" i="12"/>
  <c r="J41" i="12"/>
  <c r="K41" i="12"/>
  <c r="L41" i="12"/>
  <c r="M41" i="12"/>
  <c r="N41" i="12"/>
  <c r="O41" i="12"/>
  <c r="E42" i="12"/>
  <c r="F42" i="12"/>
  <c r="G42" i="12"/>
  <c r="H42" i="12"/>
  <c r="I42" i="12"/>
  <c r="J42" i="12"/>
  <c r="K42" i="12"/>
  <c r="L42" i="12"/>
  <c r="M42" i="12"/>
  <c r="N42" i="12"/>
  <c r="O42" i="12"/>
  <c r="D42" i="12"/>
  <c r="D41" i="12"/>
  <c r="D40" i="12"/>
  <c r="D39" i="12"/>
  <c r="D38" i="12"/>
  <c r="D37" i="12"/>
  <c r="D36" i="12"/>
  <c r="D35" i="12"/>
  <c r="D34" i="12"/>
  <c r="D33" i="12"/>
  <c r="O31" i="12"/>
  <c r="P18" i="9" s="1"/>
  <c r="N31" i="12"/>
  <c r="O18" i="9" s="1"/>
  <c r="M31" i="12"/>
  <c r="N18" i="9" s="1"/>
  <c r="L31" i="12"/>
  <c r="M18" i="9" s="1"/>
  <c r="K31" i="12"/>
  <c r="L18" i="9" s="1"/>
  <c r="J31" i="12"/>
  <c r="K18" i="9" s="1"/>
  <c r="I31" i="12"/>
  <c r="J18" i="9" s="1"/>
  <c r="H31" i="12"/>
  <c r="I18" i="9" s="1"/>
  <c r="G31" i="12"/>
  <c r="H18" i="9" s="1"/>
  <c r="F31" i="12"/>
  <c r="G18" i="9" s="1"/>
  <c r="E31" i="12"/>
  <c r="F18" i="9" s="1"/>
  <c r="D31" i="12"/>
  <c r="E18" i="9" s="1"/>
  <c r="O30" i="12"/>
  <c r="P17" i="9" s="1"/>
  <c r="N30" i="12"/>
  <c r="O17" i="9" s="1"/>
  <c r="M30" i="12"/>
  <c r="N17" i="9" s="1"/>
  <c r="L30" i="12"/>
  <c r="M17" i="9" s="1"/>
  <c r="K30" i="12"/>
  <c r="L17" i="9" s="1"/>
  <c r="J30" i="12"/>
  <c r="K17" i="9" s="1"/>
  <c r="I30" i="12"/>
  <c r="J17" i="9" s="1"/>
  <c r="H30" i="12"/>
  <c r="I17" i="9" s="1"/>
  <c r="G30" i="12"/>
  <c r="H17" i="9" s="1"/>
  <c r="F30" i="12"/>
  <c r="G17" i="9" s="1"/>
  <c r="E30" i="12"/>
  <c r="F17" i="9" s="1"/>
  <c r="D30" i="12"/>
  <c r="E17" i="9" s="1"/>
  <c r="O29" i="12"/>
  <c r="P16" i="9" s="1"/>
  <c r="N29" i="12"/>
  <c r="O16" i="9" s="1"/>
  <c r="M29" i="12"/>
  <c r="N16" i="9" s="1"/>
  <c r="L29" i="12"/>
  <c r="M16" i="9" s="1"/>
  <c r="K29" i="12"/>
  <c r="L16" i="9" s="1"/>
  <c r="J29" i="12"/>
  <c r="K16" i="9" s="1"/>
  <c r="I29" i="12"/>
  <c r="J16" i="9" s="1"/>
  <c r="H29" i="12"/>
  <c r="I16" i="9" s="1"/>
  <c r="G29" i="12"/>
  <c r="H16" i="9" s="1"/>
  <c r="F29" i="12"/>
  <c r="G16" i="9" s="1"/>
  <c r="E29" i="12"/>
  <c r="F16" i="9" s="1"/>
  <c r="D29" i="12"/>
  <c r="E16" i="9" s="1"/>
  <c r="O28" i="12"/>
  <c r="P15" i="9" s="1"/>
  <c r="N28" i="12"/>
  <c r="O15" i="9" s="1"/>
  <c r="M28" i="12"/>
  <c r="N15" i="9" s="1"/>
  <c r="L28" i="12"/>
  <c r="M15" i="9" s="1"/>
  <c r="K28" i="12"/>
  <c r="L15" i="9" s="1"/>
  <c r="J28" i="12"/>
  <c r="K15" i="9" s="1"/>
  <c r="I28" i="12"/>
  <c r="J15" i="9" s="1"/>
  <c r="H28" i="12"/>
  <c r="I15" i="9" s="1"/>
  <c r="G28" i="12"/>
  <c r="H15" i="9" s="1"/>
  <c r="F28" i="12"/>
  <c r="G15" i="9" s="1"/>
  <c r="E28" i="12"/>
  <c r="F15" i="9" s="1"/>
  <c r="D28" i="12"/>
  <c r="P23" i="12"/>
  <c r="P22" i="12"/>
  <c r="P21" i="12"/>
  <c r="P20" i="12"/>
  <c r="P19" i="12"/>
  <c r="P18" i="12"/>
  <c r="P17" i="12"/>
  <c r="P16" i="12"/>
  <c r="P15" i="12"/>
  <c r="P12" i="12"/>
  <c r="P11" i="12"/>
  <c r="P10" i="12"/>
  <c r="P9" i="12"/>
  <c r="C15" i="12"/>
  <c r="C16" i="12"/>
  <c r="C17" i="12"/>
  <c r="C18" i="12"/>
  <c r="C19" i="12"/>
  <c r="C20" i="12"/>
  <c r="C21" i="12"/>
  <c r="C22" i="12"/>
  <c r="C23" i="12"/>
  <c r="B15" i="12"/>
  <c r="B34" i="12" s="1"/>
  <c r="B16" i="12"/>
  <c r="B35" i="12" s="1"/>
  <c r="B17" i="12"/>
  <c r="B36" i="12" s="1"/>
  <c r="B18" i="12"/>
  <c r="B37" i="12" s="1"/>
  <c r="B19" i="12"/>
  <c r="B38" i="12" s="1"/>
  <c r="B20" i="12"/>
  <c r="B39" i="12" s="1"/>
  <c r="B21" i="12"/>
  <c r="B40" i="12" s="1"/>
  <c r="B22" i="12"/>
  <c r="B41" i="12" s="1"/>
  <c r="B23" i="12"/>
  <c r="B42" i="12" s="1"/>
  <c r="B14" i="12"/>
  <c r="B33" i="12" s="1"/>
  <c r="C14" i="12"/>
  <c r="C10" i="12"/>
  <c r="C11" i="12"/>
  <c r="C12" i="12"/>
  <c r="C9" i="12"/>
  <c r="B10" i="12"/>
  <c r="B29" i="12" s="1"/>
  <c r="B11" i="12"/>
  <c r="B30" i="12" s="1"/>
  <c r="B12" i="12"/>
  <c r="B31" i="12" s="1"/>
  <c r="B9" i="12"/>
  <c r="B28" i="12" s="1"/>
  <c r="E21" i="3"/>
  <c r="E22" i="3"/>
  <c r="E23" i="3"/>
  <c r="B23" i="3"/>
  <c r="B22" i="3"/>
  <c r="B21" i="3"/>
  <c r="U36" i="9"/>
  <c r="U37" i="9"/>
  <c r="U38" i="9"/>
  <c r="U39" i="9"/>
  <c r="U40" i="9"/>
  <c r="U41" i="9"/>
  <c r="U42" i="9"/>
  <c r="U43" i="9"/>
  <c r="U44" i="9"/>
  <c r="U35" i="9"/>
  <c r="E15" i="9" l="1"/>
  <c r="U15" i="9" s="1"/>
  <c r="U16" i="9"/>
  <c r="U17" i="9"/>
  <c r="U18" i="9"/>
  <c r="R9" i="5"/>
  <c r="J27" i="12"/>
  <c r="P8" i="5"/>
  <c r="P24" i="5" s="1"/>
  <c r="I8" i="5"/>
  <c r="I24" i="5" s="1"/>
  <c r="Q8" i="5"/>
  <c r="G8" i="5"/>
  <c r="G24" i="5" s="1"/>
  <c r="K8" i="5"/>
  <c r="O8" i="5"/>
  <c r="O24" i="5" s="1"/>
  <c r="L8" i="5"/>
  <c r="L24" i="5" s="1"/>
  <c r="M8" i="5"/>
  <c r="M24" i="5" s="1"/>
  <c r="J8" i="5"/>
  <c r="E27" i="12"/>
  <c r="M27" i="12"/>
  <c r="F27" i="12"/>
  <c r="N27" i="12"/>
  <c r="H27" i="12"/>
  <c r="I27" i="12"/>
  <c r="G27" i="12"/>
  <c r="O27" i="12"/>
  <c r="R15" i="5"/>
  <c r="R17" i="5"/>
  <c r="R18" i="5"/>
  <c r="R19" i="5"/>
  <c r="R21" i="5"/>
  <c r="R11" i="5"/>
  <c r="R23" i="5"/>
  <c r="K13" i="5"/>
  <c r="R10" i="5"/>
  <c r="R12" i="5"/>
  <c r="R16" i="5"/>
  <c r="R20" i="5"/>
  <c r="N8" i="5"/>
  <c r="N24" i="5" s="1"/>
  <c r="Q13" i="5"/>
  <c r="R22" i="5"/>
  <c r="H13" i="5"/>
  <c r="J24" i="5"/>
  <c r="R14" i="5"/>
  <c r="F13" i="5"/>
  <c r="H8" i="5"/>
  <c r="F8" i="5"/>
  <c r="P29" i="12"/>
  <c r="P31" i="12"/>
  <c r="P28" i="12"/>
  <c r="P30" i="12"/>
  <c r="N32" i="12"/>
  <c r="J32" i="12"/>
  <c r="F32" i="12"/>
  <c r="O32" i="12"/>
  <c r="K32" i="12"/>
  <c r="G32" i="12"/>
  <c r="M32" i="12"/>
  <c r="I32" i="12"/>
  <c r="E32" i="12"/>
  <c r="L32" i="12"/>
  <c r="H32" i="12"/>
  <c r="P42" i="12"/>
  <c r="P35" i="12"/>
  <c r="P39" i="12"/>
  <c r="K27" i="12"/>
  <c r="P41" i="12"/>
  <c r="D27" i="12"/>
  <c r="P33" i="12"/>
  <c r="D32" i="12"/>
  <c r="P37" i="12"/>
  <c r="P34" i="12"/>
  <c r="P38" i="12"/>
  <c r="P36" i="12"/>
  <c r="P40" i="12"/>
  <c r="L27" i="12"/>
  <c r="Q24" i="5" l="1"/>
  <c r="N44" i="12"/>
  <c r="K24" i="5"/>
  <c r="J44" i="12"/>
  <c r="E44" i="12"/>
  <c r="I44" i="12"/>
  <c r="O44" i="12"/>
  <c r="H44" i="12"/>
  <c r="M44" i="12"/>
  <c r="F44" i="12"/>
  <c r="P27" i="12"/>
  <c r="G44" i="12"/>
  <c r="R8" i="5"/>
  <c r="H24" i="5"/>
  <c r="R13" i="5"/>
  <c r="F24" i="5"/>
  <c r="L44" i="12"/>
  <c r="D44" i="12"/>
  <c r="K44" i="12"/>
  <c r="P32" i="12"/>
  <c r="R24" i="5" l="1"/>
  <c r="P44" i="12"/>
  <c r="F2" i="16" l="1"/>
  <c r="I1" i="10" l="1"/>
  <c r="P14" i="12" l="1"/>
  <c r="N2" i="5"/>
  <c r="B22" i="9" l="1"/>
  <c r="X2" i="9"/>
  <c r="B21" i="9"/>
  <c r="O2" i="3"/>
  <c r="F20" i="3" l="1"/>
  <c r="H20" i="3" s="1"/>
  <c r="F22" i="3"/>
  <c r="H22" i="3" s="1"/>
  <c r="F23" i="3"/>
  <c r="H23" i="3" s="1"/>
  <c r="F21" i="3"/>
  <c r="H21" i="3" s="1"/>
  <c r="K20" i="3"/>
  <c r="M20" i="3" s="1"/>
  <c r="K23" i="3"/>
  <c r="M23" i="3" s="1"/>
  <c r="K22" i="3"/>
  <c r="M22" i="3" s="1"/>
  <c r="K21" i="3"/>
  <c r="M21" i="3" s="1"/>
  <c r="U19" i="9"/>
  <c r="U13" i="9"/>
  <c r="R35" i="9"/>
  <c r="R36" i="9"/>
  <c r="R37" i="9"/>
  <c r="R38" i="9"/>
  <c r="R39" i="9"/>
  <c r="R40" i="9"/>
  <c r="R41" i="9"/>
  <c r="R42" i="9"/>
  <c r="R43" i="9"/>
  <c r="R44" i="9"/>
  <c r="R24" i="9"/>
  <c r="R25" i="9"/>
  <c r="R26" i="9"/>
  <c r="R27" i="9"/>
  <c r="R28" i="9"/>
  <c r="R29" i="9"/>
  <c r="R30" i="9"/>
  <c r="R31" i="9"/>
  <c r="R32" i="9"/>
  <c r="R23" i="9"/>
  <c r="C35" i="9"/>
  <c r="C36" i="9"/>
  <c r="C37" i="9"/>
  <c r="C38" i="9"/>
  <c r="C39" i="9"/>
  <c r="C40" i="9"/>
  <c r="C41" i="9"/>
  <c r="C42" i="9"/>
  <c r="C43" i="9"/>
  <c r="B34" i="9"/>
  <c r="C18" i="9"/>
  <c r="C17" i="9"/>
  <c r="C16" i="9"/>
  <c r="C15" i="9"/>
  <c r="B18" i="9"/>
  <c r="B17" i="9"/>
  <c r="B16" i="9"/>
  <c r="B15" i="9"/>
  <c r="B14" i="9"/>
  <c r="H39" i="3" l="1"/>
  <c r="X31" i="9"/>
  <c r="H35" i="3"/>
  <c r="X27" i="9"/>
  <c r="M40" i="3"/>
  <c r="X44" i="9"/>
  <c r="M36" i="3"/>
  <c r="X40" i="9"/>
  <c r="M32" i="3"/>
  <c r="X36" i="9"/>
  <c r="H38" i="3"/>
  <c r="X30" i="9"/>
  <c r="H34" i="3"/>
  <c r="X26" i="9"/>
  <c r="M39" i="3"/>
  <c r="X43" i="9"/>
  <c r="M35" i="3"/>
  <c r="X39" i="9"/>
  <c r="M31" i="3"/>
  <c r="X35" i="9"/>
  <c r="H31" i="3"/>
  <c r="X23" i="9"/>
  <c r="H37" i="3"/>
  <c r="X29" i="9"/>
  <c r="H33" i="3"/>
  <c r="X25" i="9"/>
  <c r="M38" i="3"/>
  <c r="X42" i="9"/>
  <c r="M34" i="3"/>
  <c r="X38" i="9"/>
  <c r="H40" i="3"/>
  <c r="X32" i="9"/>
  <c r="H36" i="3"/>
  <c r="X28" i="9"/>
  <c r="H32" i="3"/>
  <c r="X24" i="9"/>
  <c r="M37" i="3"/>
  <c r="X41" i="9"/>
  <c r="M33" i="3"/>
  <c r="X37" i="9"/>
  <c r="P21" i="3"/>
  <c r="O22" i="3"/>
  <c r="O21" i="3"/>
  <c r="P22" i="3"/>
  <c r="O23" i="3"/>
  <c r="P23" i="3"/>
  <c r="P20" i="3"/>
  <c r="O20" i="3"/>
  <c r="J36" i="3"/>
  <c r="J39" i="3"/>
  <c r="J35" i="3"/>
  <c r="J31" i="3"/>
  <c r="J32" i="3"/>
  <c r="J38" i="3"/>
  <c r="J34" i="3"/>
  <c r="J40" i="3"/>
  <c r="J37" i="3"/>
  <c r="J33" i="3"/>
  <c r="E37" i="3"/>
  <c r="E33" i="3"/>
  <c r="E40" i="3"/>
  <c r="E36" i="3"/>
  <c r="E32" i="3"/>
  <c r="E31" i="3"/>
  <c r="E35" i="3"/>
  <c r="E34" i="3"/>
  <c r="E38" i="3"/>
  <c r="E39" i="3"/>
  <c r="O24" i="3" l="1"/>
  <c r="P24" i="3"/>
  <c r="F33" i="3"/>
  <c r="F34" i="3"/>
  <c r="F31" i="3"/>
  <c r="F32" i="3"/>
  <c r="F40" i="3"/>
  <c r="F38" i="3"/>
  <c r="F39" i="3"/>
  <c r="F37" i="3"/>
  <c r="F35" i="3"/>
  <c r="F36" i="3"/>
  <c r="K32" i="3"/>
  <c r="K36" i="3"/>
  <c r="K31" i="3"/>
  <c r="K40" i="3"/>
  <c r="K39" i="3"/>
  <c r="O39" i="3" s="1"/>
  <c r="K37" i="3"/>
  <c r="K35" i="3"/>
  <c r="K38" i="3"/>
  <c r="K33" i="3"/>
  <c r="K34" i="3"/>
  <c r="P34" i="3"/>
  <c r="P32" i="3"/>
  <c r="P33" i="3"/>
  <c r="P37" i="3"/>
  <c r="X45" i="9"/>
  <c r="X33" i="9"/>
  <c r="P38" i="3"/>
  <c r="P35" i="3"/>
  <c r="P36" i="3"/>
  <c r="P40" i="3"/>
  <c r="P39" i="3"/>
  <c r="O33" i="3" l="1"/>
  <c r="O37" i="3"/>
  <c r="O36" i="3"/>
  <c r="O34" i="3"/>
  <c r="O38" i="3"/>
  <c r="O40" i="3"/>
  <c r="O31" i="3"/>
  <c r="O32" i="3"/>
  <c r="O35" i="3"/>
  <c r="P31" i="3"/>
  <c r="P41" i="3" s="1"/>
  <c r="H41" i="3"/>
  <c r="K41" i="3"/>
  <c r="F41" i="3"/>
  <c r="M41" i="3"/>
  <c r="M24" i="3"/>
  <c r="K24" i="3"/>
  <c r="H24" i="3"/>
  <c r="F24" i="3"/>
  <c r="J11" i="3" l="1"/>
  <c r="O41" i="3"/>
  <c r="E11" i="3"/>
  <c r="H11" i="3"/>
  <c r="M11" i="3"/>
  <c r="O11" i="3" l="1"/>
  <c r="T53" i="1" s="1"/>
  <c r="E13" i="3"/>
  <c r="P11" i="3"/>
  <c r="F53" i="1" s="1"/>
  <c r="K7" i="8"/>
  <c r="K6" i="8" l="1"/>
  <c r="K13" i="8" s="1"/>
  <c r="I33" i="4"/>
  <c r="J34" i="4"/>
  <c r="J33" i="4" s="1"/>
  <c r="I39" i="4" l="1"/>
  <c r="I40" i="4" l="1"/>
  <c r="I41" i="4" s="1"/>
  <c r="F49" i="1"/>
  <c r="M13" i="3" s="1"/>
  <c r="T49" i="1" l="1"/>
</calcChain>
</file>

<file path=xl/sharedStrings.xml><?xml version="1.0" encoding="utf-8"?>
<sst xmlns="http://schemas.openxmlformats.org/spreadsheetml/2006/main" count="950" uniqueCount="394">
  <si>
    <t>Sector o Actividad</t>
  </si>
  <si>
    <t>Otros costos</t>
  </si>
  <si>
    <t>Total</t>
  </si>
  <si>
    <t>Contrato por Desempeño Energético con Ahorros Compartidos</t>
  </si>
  <si>
    <t>Contrato por Desempeño Energético con Ahorros Garantizados</t>
  </si>
  <si>
    <t>Otros beneficios</t>
  </si>
  <si>
    <t>Email de Contacto</t>
  </si>
  <si>
    <t>RUT</t>
  </si>
  <si>
    <t>Fuente de energía</t>
  </si>
  <si>
    <t>Proceso o sector a intervenir</t>
  </si>
  <si>
    <t>Uso de Electricidad</t>
  </si>
  <si>
    <t>Tarifa</t>
  </si>
  <si>
    <t>Situación sin proyecto de EE</t>
  </si>
  <si>
    <t>Situación con proyecto de EE</t>
  </si>
  <si>
    <t>Uso de Combustible</t>
  </si>
  <si>
    <t>Propano</t>
  </si>
  <si>
    <t>Tipo de combustible</t>
  </si>
  <si>
    <t>Gas Licuado Granel</t>
  </si>
  <si>
    <t>Gas Licuado Balón</t>
  </si>
  <si>
    <t>Gas de Ciudad</t>
  </si>
  <si>
    <t>Gas Natural</t>
  </si>
  <si>
    <t>Petróleo</t>
  </si>
  <si>
    <t>Leña</t>
  </si>
  <si>
    <t>Biomasa</t>
  </si>
  <si>
    <t>Otro (Especificar)</t>
  </si>
  <si>
    <t>Cantidad</t>
  </si>
  <si>
    <t>Unidad</t>
  </si>
  <si>
    <t>[kWh/kg]</t>
  </si>
  <si>
    <t>[kWhe/m3]</t>
  </si>
  <si>
    <t>[kWhe/kg]</t>
  </si>
  <si>
    <t>Especificar </t>
  </si>
  <si>
    <t>Factor de conversión</t>
  </si>
  <si>
    <t>Variables Independientes</t>
  </si>
  <si>
    <t>Mes 1</t>
  </si>
  <si>
    <t>Mes 2</t>
  </si>
  <si>
    <t>Mes 3</t>
  </si>
  <si>
    <t>Mes 4</t>
  </si>
  <si>
    <t>Mes 5</t>
  </si>
  <si>
    <t>Mes 6</t>
  </si>
  <si>
    <t>Mes 7</t>
  </si>
  <si>
    <t>Mes 8</t>
  </si>
  <si>
    <t>Mes 9</t>
  </si>
  <si>
    <t>Mes 10</t>
  </si>
  <si>
    <t>Mes 11</t>
  </si>
  <si>
    <t>Mes 12</t>
  </si>
  <si>
    <t>Electricidad</t>
  </si>
  <si>
    <t>Ocupación</t>
  </si>
  <si>
    <t>Producción</t>
  </si>
  <si>
    <t>BT-1</t>
  </si>
  <si>
    <t>BT-2</t>
  </si>
  <si>
    <t>BT-3 PPP</t>
  </si>
  <si>
    <t>BT-3 PP</t>
  </si>
  <si>
    <t>BT - 4.1</t>
  </si>
  <si>
    <t>BT - 4.2</t>
  </si>
  <si>
    <t>BT - 4.3</t>
  </si>
  <si>
    <t>AT-2</t>
  </si>
  <si>
    <t>AT-3 PPP</t>
  </si>
  <si>
    <t>AT-3 PP</t>
  </si>
  <si>
    <t>AT - 4.1</t>
  </si>
  <si>
    <t>AT - 4.2</t>
  </si>
  <si>
    <t>AT - 4.3</t>
  </si>
  <si>
    <t>Número de Medidor</t>
  </si>
  <si>
    <t>Combustible</t>
  </si>
  <si>
    <t>Grados Día Calefacción</t>
  </si>
  <si>
    <t>Grados Día de Enfriamiento</t>
  </si>
  <si>
    <t>kWh/mes</t>
  </si>
  <si>
    <t>Indicar N° medidor</t>
  </si>
  <si>
    <t>TOTAL</t>
  </si>
  <si>
    <t>kg/mes</t>
  </si>
  <si>
    <t>m3/mes</t>
  </si>
  <si>
    <t>kg/año</t>
  </si>
  <si>
    <t>m3/año</t>
  </si>
  <si>
    <t>[$/kg]</t>
  </si>
  <si>
    <t>[$/m3]</t>
  </si>
  <si>
    <t>[kWhe/lts]</t>
  </si>
  <si>
    <t>[$/lts]</t>
  </si>
  <si>
    <t>lts/mes</t>
  </si>
  <si>
    <t>lts/año</t>
  </si>
  <si>
    <t>Hora de Funcionamiento</t>
  </si>
  <si>
    <t>Contrato</t>
  </si>
  <si>
    <t>Indique el nombre del proyecto</t>
  </si>
  <si>
    <t>Explicitar en pocas palabras el objetivo del proyecto</t>
  </si>
  <si>
    <t>Objetivo del proyecto</t>
  </si>
  <si>
    <t>Descripción general del proyecto</t>
  </si>
  <si>
    <t>Nombre Representante Legal</t>
  </si>
  <si>
    <t>Empresa de Ingeniería/ESCO</t>
  </si>
  <si>
    <t>RUT Representante Legal</t>
  </si>
  <si>
    <t>Indicar aspectos no necesariamente vinculados a la energía (por ejemplo reducción de costos, reducción consumo de agua, recambio tecnológico, responsabilidad social, etc.)</t>
  </si>
  <si>
    <t>Ítem</t>
  </si>
  <si>
    <t>Firma Representante Legal
Empresa de Ingeniería/ESCO</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</si>
  <si>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</si>
  <si>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Firma Representante Legal
Usuario Final/Beneficiario</t>
  </si>
  <si>
    <t xml:space="preserve"> Usuario Final/Beneficiario</t>
  </si>
  <si>
    <t>Santiago,</t>
  </si>
  <si>
    <t>FORMULARIO F1 - EXPERIENCIA ESCO/EMPRESA DE INGENIERÍA</t>
  </si>
  <si>
    <t>FORMULARIO F2 - EXPERIENCIA EQUIPO DE TRABAJO</t>
  </si>
  <si>
    <t>Código</t>
  </si>
  <si>
    <t>Ingeniería</t>
  </si>
  <si>
    <t>FORMULARIO D - DEGLOSE DE MONTOS DEL PROYECTO</t>
  </si>
  <si>
    <t>…</t>
  </si>
  <si>
    <t>Medición y verificación</t>
  </si>
  <si>
    <t>Precio Unitario
[$/Unid]</t>
  </si>
  <si>
    <t>1.1</t>
  </si>
  <si>
    <t>1.2</t>
  </si>
  <si>
    <t>2.1</t>
  </si>
  <si>
    <t>2.2</t>
  </si>
  <si>
    <t>3.1</t>
  </si>
  <si>
    <t>3.2</t>
  </si>
  <si>
    <t>4.1</t>
  </si>
  <si>
    <t>4.2</t>
  </si>
  <si>
    <t>6.1</t>
  </si>
  <si>
    <t>6.2</t>
  </si>
  <si>
    <t>5.1</t>
  </si>
  <si>
    <t>5.2</t>
  </si>
  <si>
    <t>-</t>
  </si>
  <si>
    <t>Especialidad</t>
  </si>
  <si>
    <t>Nombre:</t>
  </si>
  <si>
    <t>Profesional 1</t>
  </si>
  <si>
    <t>Profesional 2</t>
  </si>
  <si>
    <t>Profesional 3</t>
  </si>
  <si>
    <t>Jefe de Proyecto</t>
  </si>
  <si>
    <t>Indicar número de proyectos</t>
  </si>
  <si>
    <t>Proyectos relacionados</t>
  </si>
  <si>
    <t>1.-</t>
  </si>
  <si>
    <t>2.-</t>
  </si>
  <si>
    <t>3.-</t>
  </si>
  <si>
    <t>4.-</t>
  </si>
  <si>
    <t>5.-</t>
  </si>
  <si>
    <t>6.-</t>
  </si>
  <si>
    <t>7.-</t>
  </si>
  <si>
    <t>8.-</t>
  </si>
  <si>
    <t>9.-</t>
  </si>
  <si>
    <t>10.-</t>
  </si>
  <si>
    <t>11.-</t>
  </si>
  <si>
    <t>12.-</t>
  </si>
  <si>
    <t>13.-</t>
  </si>
  <si>
    <t>14.-</t>
  </si>
  <si>
    <t>15.-</t>
  </si>
  <si>
    <t>Experiencia en proyectos relacionados (*)</t>
  </si>
  <si>
    <t>Implementación N°1</t>
  </si>
  <si>
    <t>Implementación N°2</t>
  </si>
  <si>
    <t>Cargo/Función relacionada al proyecto</t>
  </si>
  <si>
    <t>Nombre Jefe de Proyecto</t>
  </si>
  <si>
    <t>Nombre Profesional 1</t>
  </si>
  <si>
    <t>Nombre Profesional 2</t>
  </si>
  <si>
    <t>Nombre Profesional 3</t>
  </si>
  <si>
    <t>Especialidad Jefe de Proyecto</t>
  </si>
  <si>
    <t>Especialidad Profesional 1</t>
  </si>
  <si>
    <t>Especialidad Profesional 2</t>
  </si>
  <si>
    <t>Especialidad Profesional 3</t>
  </si>
  <si>
    <t>Proyectos relacionados (**)</t>
  </si>
  <si>
    <t>(**) Indicar Nombre del proyecto, cargo/función en el proyecto y contraparte (empresa).</t>
  </si>
  <si>
    <t>Seleccione modalidad de contrato</t>
  </si>
  <si>
    <t>Seleccionar unidad</t>
  </si>
  <si>
    <t>Seleccionar combustible</t>
  </si>
  <si>
    <t>Seleccionar tarifa</t>
  </si>
  <si>
    <t>Seleccionar variable</t>
  </si>
  <si>
    <t>Seleccionar fuente</t>
  </si>
  <si>
    <t>Breve descripción del proyecto</t>
  </si>
  <si>
    <t>Usuario Final/Cliente</t>
  </si>
  <si>
    <t>Indique el sector o actividad del usuario final/cliente</t>
  </si>
  <si>
    <t>Firma Representante Legal
Usuario Final/Cliente</t>
  </si>
  <si>
    <t>El titular de la firma que presenta los antecedentes del proyecto firma la presente declaración y asumen toda responsabilidad sobre la veracidad y exactitud de la información brindada.</t>
  </si>
  <si>
    <t>Uso de Energía</t>
  </si>
  <si>
    <t>[$/kWh]</t>
  </si>
  <si>
    <t>Precio Unitario</t>
  </si>
  <si>
    <t>Ahoro Económico ($/mes)</t>
  </si>
  <si>
    <t>Nombre Proyecto</t>
  </si>
  <si>
    <t>N°</t>
  </si>
  <si>
    <t>Cliente</t>
  </si>
  <si>
    <t>Teléfono</t>
  </si>
  <si>
    <t>Descripción del Proyecto</t>
  </si>
  <si>
    <t>Fecha de Ejecución</t>
  </si>
  <si>
    <t>Proyecto 1</t>
  </si>
  <si>
    <t>Proyecto 2</t>
  </si>
  <si>
    <t>Proyecto 3</t>
  </si>
  <si>
    <t>Cliente 1</t>
  </si>
  <si>
    <t>Cliente 2</t>
  </si>
  <si>
    <t>Cliente 3</t>
  </si>
  <si>
    <t>Nombre Contraparte</t>
  </si>
  <si>
    <t>Contraparte 1</t>
  </si>
  <si>
    <t>Contraparte 2</t>
  </si>
  <si>
    <t>Contraparte 3</t>
  </si>
  <si>
    <t>Tipo de Instalación</t>
  </si>
  <si>
    <t>Sistema de Calefacción</t>
  </si>
  <si>
    <t>Sistema de Acondicionamiento de Aire</t>
  </si>
  <si>
    <t>Envolvente de Edificios</t>
  </si>
  <si>
    <t>Sistema de Ventilación</t>
  </si>
  <si>
    <t>Sistema de Bombeo</t>
  </si>
  <si>
    <t>Sistema Motriz</t>
  </si>
  <si>
    <t>Sistema de Aire Comprimido</t>
  </si>
  <si>
    <t>Sistema de Refrigeración</t>
  </si>
  <si>
    <t>Otro (especificar)</t>
  </si>
  <si>
    <t>Vida útil del proyecto (años)</t>
  </si>
  <si>
    <t>Sector o actividad</t>
  </si>
  <si>
    <t>Nombre del proyecto</t>
  </si>
  <si>
    <t>Usuario final/cliente</t>
  </si>
  <si>
    <t>Clima (GDCal/mes)</t>
  </si>
  <si>
    <t>Clima (GDe/mes)</t>
  </si>
  <si>
    <t>Ocupación (Personas/mes)</t>
  </si>
  <si>
    <t>Uso (Hrs/mes)</t>
  </si>
  <si>
    <t>Producción (Ton/mes)</t>
  </si>
  <si>
    <t>Producción (Udes/mes)</t>
  </si>
  <si>
    <t>Fuente de Energía</t>
  </si>
  <si>
    <t>ANTECEDENTES GENERALES DEL PROYECTO</t>
  </si>
  <si>
    <t>FORMULARIO F4 -CARTA DE COMPROMISO</t>
  </si>
  <si>
    <t>Agropecuario-silvícola</t>
  </si>
  <si>
    <t>Pesca</t>
  </si>
  <si>
    <t>Minería</t>
  </si>
  <si>
    <t>Industria manufacturera y Empresas de Servicios</t>
  </si>
  <si>
    <t>Electricidad, gas y agua</t>
  </si>
  <si>
    <t>Energía</t>
  </si>
  <si>
    <t>Construcción</t>
  </si>
  <si>
    <t>Comercio</t>
  </si>
  <si>
    <t>Transporte y comunicaciones</t>
  </si>
  <si>
    <t>Servicios financieros</t>
  </si>
  <si>
    <t>Entidad fiscal</t>
  </si>
  <si>
    <t>Sistema de Secado</t>
  </si>
  <si>
    <t>Sistemas de Transporte de Materiales</t>
  </si>
  <si>
    <t>Sistemas de Tratamiento de Materiales</t>
  </si>
  <si>
    <t>Sistemas de Generación de Vapor</t>
  </si>
  <si>
    <t>Sistemas Generación de Calor</t>
  </si>
  <si>
    <t>Sistemas de Agua Caliente Sanitaria</t>
  </si>
  <si>
    <t>Contrato Chauffage (Venta de Energía)</t>
  </si>
  <si>
    <t>Solar Térmico</t>
  </si>
  <si>
    <t>Solar Fotovoltaico</t>
  </si>
  <si>
    <t>Eólico</t>
  </si>
  <si>
    <t>MWhe/año</t>
  </si>
  <si>
    <t>Ahorro Combustible Proyectado</t>
  </si>
  <si>
    <t>Sin Tarifa</t>
  </si>
  <si>
    <t>Opción Tarifaria</t>
  </si>
  <si>
    <t>Ahorro Electricidad Proyectado</t>
  </si>
  <si>
    <t>Total Energéticos</t>
  </si>
  <si>
    <t>Total Fuentes de Energía</t>
  </si>
  <si>
    <t>Ahorro Total Proyectado</t>
  </si>
  <si>
    <t>CONSUMO EVITADO</t>
  </si>
  <si>
    <t>Consumo Evitado
(Udad/año)</t>
  </si>
  <si>
    <t>AHORRO ENERGÉTICO (kWhe)</t>
  </si>
  <si>
    <t>kWhe/mes</t>
  </si>
  <si>
    <t>Ahorro Energético
(MWhe/año)</t>
  </si>
  <si>
    <t>Costos de administración</t>
  </si>
  <si>
    <t>(*) Se considerará como experiencia la participación en proyectos de implementación de Eficiencia Energética o proyectos de ingeniería con alguna componente de Eficiencia Energética, se valorará la participación en proyectos bajo la modalidad de Contrato de Desempeño Energético y/o ahorros energéticos medidos y verificados mediante el protocolo IPMVP u otras metodologías de M&amp;V.</t>
  </si>
  <si>
    <t>Plazo de implementación (meses)</t>
  </si>
  <si>
    <t>Checklist</t>
  </si>
  <si>
    <t>Admisibilidad</t>
  </si>
  <si>
    <t>Tipo de variables</t>
  </si>
  <si>
    <t>Aplicable</t>
  </si>
  <si>
    <t>Descripción de los impactos sobre las variables</t>
  </si>
  <si>
    <t>Mantenimiento</t>
  </si>
  <si>
    <t>Seleccione</t>
  </si>
  <si>
    <t>Breve descripción del tipo y/o características del impacto en las variables</t>
  </si>
  <si>
    <t>HH de operacin</t>
  </si>
  <si>
    <t>Otros (Indicar)</t>
  </si>
  <si>
    <t xml:space="preserve">Costos de Mantenimiento </t>
  </si>
  <si>
    <t xml:space="preserve">Equipos </t>
  </si>
  <si>
    <t xml:space="preserve">TOTAL </t>
  </si>
  <si>
    <t>Otros (espeficar)</t>
  </si>
  <si>
    <t xml:space="preserve">Tipo de proyecto </t>
  </si>
  <si>
    <t>Seleccionar tipo de proyecto</t>
  </si>
  <si>
    <t>Seleccione el tipo de medida</t>
  </si>
  <si>
    <t xml:space="preserve">Indique el nombre de la empresa en la que se implementa el proyecto </t>
  </si>
  <si>
    <t xml:space="preserve">Dirección </t>
  </si>
  <si>
    <t xml:space="preserve">Indique dirección donde se implementa el proyecto </t>
  </si>
  <si>
    <t xml:space="preserve">Comuna </t>
  </si>
  <si>
    <t xml:space="preserve">Región </t>
  </si>
  <si>
    <t xml:space="preserve">Tipo de contrato </t>
  </si>
  <si>
    <t xml:space="preserve">DESCRIPCIÓN DEL PROYECTO </t>
  </si>
  <si>
    <t>DATOS ECONÓMICOS DEL PROYECTO</t>
  </si>
  <si>
    <t xml:space="preserve">DETALLE INVERSIÓN </t>
  </si>
  <si>
    <t>Marca</t>
  </si>
  <si>
    <t>Años de Garantía</t>
  </si>
  <si>
    <t xml:space="preserve">Otros </t>
  </si>
  <si>
    <t xml:space="preserve">Garantías y Seguros </t>
  </si>
  <si>
    <t xml:space="preserve">Tipo de Garantia o Seguro </t>
  </si>
  <si>
    <t>Monto (MM$)</t>
  </si>
  <si>
    <t>Plazo (Años)</t>
  </si>
  <si>
    <t>Seleccione garantía o seguro</t>
  </si>
  <si>
    <t xml:space="preserve">Seleccione el tipo de garantía o seguro </t>
  </si>
  <si>
    <t xml:space="preserve">Otro espeficar </t>
  </si>
  <si>
    <r>
      <t>Formulario Validación Técnica</t>
    </r>
    <r>
      <rPr>
        <sz val="13"/>
        <rFont val="Calibri"/>
        <family val="2"/>
        <scheme val="minor"/>
      </rPr>
      <t/>
    </r>
  </si>
  <si>
    <t xml:space="preserve">Principales Equipos </t>
  </si>
  <si>
    <t>FORMULARIO C3 - AHORRO ECONÓMICO ASOCIADO AL PROYECTO</t>
  </si>
  <si>
    <t>FORMULARIO C2- AHORRO ENERGÉTICO ASOCIADO AL PROYECTO</t>
  </si>
  <si>
    <t>FORMULARIO C4 - ANTECEDENTES DE GASTOS ADICIONALES POR VARIABLES NO ENERGÉTICAS ASOCIADAS AL PROYECTO</t>
  </si>
  <si>
    <t>Garantia 
[Años]</t>
  </si>
  <si>
    <t>1.3</t>
  </si>
  <si>
    <t xml:space="preserve">Tipo de Garantía o Seguro </t>
  </si>
  <si>
    <t>Financiamiento</t>
  </si>
  <si>
    <t>Garantias y seguros</t>
  </si>
  <si>
    <t xml:space="preserve">Seleccione quien solicita el Financiamiento </t>
  </si>
  <si>
    <t>Eficiencia Energética</t>
  </si>
  <si>
    <t>ESCO/Empresa de Ingeniería</t>
  </si>
  <si>
    <t>Garantía</t>
  </si>
  <si>
    <t xml:space="preserve">Garantía del proyecto </t>
  </si>
  <si>
    <t xml:space="preserve">Usuario Final/Cliente  </t>
  </si>
  <si>
    <t>Seguros</t>
  </si>
  <si>
    <t xml:space="preserve">Garantía de correcta ejecución de obras </t>
  </si>
  <si>
    <t xml:space="preserve">Seguro de daño a terceros y/o equipos </t>
  </si>
  <si>
    <t>FORMULARIO B - RESUMEN ENERGÉTICO DEL PROYECTO</t>
  </si>
  <si>
    <t>Equipos y materiales</t>
  </si>
  <si>
    <t xml:space="preserve">FORMULARIO C1 - VARIABLES ENERGÉTICAS ASOCIADAS AL PROYECTO  </t>
  </si>
  <si>
    <t>EQUIPOS</t>
  </si>
  <si>
    <t>Marca/Modelo</t>
  </si>
  <si>
    <t xml:space="preserve">TOTAL / incluye Mantención </t>
  </si>
  <si>
    <t xml:space="preserve">Descripción </t>
  </si>
  <si>
    <t>Porcentaje Ahorro (%)</t>
  </si>
  <si>
    <t>Payback Simple del proyecto ( en meses)</t>
  </si>
  <si>
    <t xml:space="preserve">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AChEE toda la información necesaria para la adecuada Validación Técnica del proyecto presentado, de ser requerida. En caso de detectarse información incorrecta  la AChEE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 </t>
  </si>
  <si>
    <t>Otros</t>
  </si>
  <si>
    <t>ESCO/Empresa desarrolladora</t>
  </si>
  <si>
    <t>Diseño e instalación (llave en mano)</t>
  </si>
  <si>
    <t>Tipo de Medida/Tecnología</t>
  </si>
  <si>
    <t>Generación Distribuida (Net-billing)</t>
  </si>
  <si>
    <t>Generación Distribuida (PMGD)</t>
  </si>
  <si>
    <t>Autoabastecimiento (sin inyección)</t>
  </si>
  <si>
    <t>Iluminación</t>
  </si>
  <si>
    <t>Sistema Fotovoltaico</t>
  </si>
  <si>
    <t>Mini-hidro</t>
  </si>
  <si>
    <t>Indique el nombre de la ESCO/Empresa de desarrolladora</t>
  </si>
  <si>
    <t>Sistema Eólico</t>
  </si>
  <si>
    <t>FORMULARIO B - INFORMACIÓN TÉCNICA DEL PROYECTO</t>
  </si>
  <si>
    <t>DATOS TÉCNICOS</t>
  </si>
  <si>
    <t>Capacidad instalada (kW)</t>
  </si>
  <si>
    <t>Empresa Distribuidora</t>
  </si>
  <si>
    <t>ELECDA</t>
  </si>
  <si>
    <t>UBICACIÓN PROYECTO</t>
  </si>
  <si>
    <t>Coordenadas del punto de instalación del sistema(UTM)</t>
  </si>
  <si>
    <t>Imagen satelital</t>
  </si>
  <si>
    <t>Inclinación paneles</t>
  </si>
  <si>
    <t>Orientación paneles</t>
  </si>
  <si>
    <t>Resolucion SEC (1)</t>
  </si>
  <si>
    <t>Mano de Obra</t>
  </si>
  <si>
    <t>INGENIERÍA DE DETALLE</t>
  </si>
  <si>
    <t>INGENIERÍA DETALLE INSTALACIÓN SFV</t>
  </si>
  <si>
    <t>Total Neto
[$]</t>
  </si>
  <si>
    <t>Total Bruto 
[$]</t>
  </si>
  <si>
    <t>MANO DE OBRA</t>
  </si>
  <si>
    <t>PROFESIONALES, TECNICOS</t>
  </si>
  <si>
    <t>Adecuaciones Mayores</t>
  </si>
  <si>
    <t>Obras Eléctricas</t>
  </si>
  <si>
    <t>Obras Civiles</t>
  </si>
  <si>
    <t>7.1</t>
  </si>
  <si>
    <t xml:space="preserve"> Total Inversión Neta ($) </t>
  </si>
  <si>
    <t xml:space="preserve">COSTO IMPLEMENTACIÓN </t>
  </si>
  <si>
    <t>($)</t>
  </si>
  <si>
    <t>TOTAL NETO DIRECTO</t>
  </si>
  <si>
    <t>IMPUESTOS</t>
  </si>
  <si>
    <t>TOTAL IVA INCLUIDO</t>
  </si>
  <si>
    <t>Costo Equipos Total ($)</t>
  </si>
  <si>
    <t>Costo Implementación ($)</t>
  </si>
  <si>
    <t>(Insertar imagen satelital del inmueble donde se instalará el SFV).
Destacar área a utlizar</t>
  </si>
  <si>
    <r>
      <t>Superficie utilizada (m</t>
    </r>
    <r>
      <rPr>
        <b/>
        <vertAlign val="superscript"/>
        <sz val="10"/>
        <color theme="1"/>
        <rFont val="Calibri"/>
        <family val="2"/>
        <scheme val="minor"/>
      </rPr>
      <t>2</t>
    </r>
    <r>
      <rPr>
        <b/>
        <sz val="10"/>
        <color theme="1"/>
        <rFont val="Calibri"/>
        <family val="2"/>
        <scheme val="minor"/>
      </rPr>
      <t>)</t>
    </r>
  </si>
  <si>
    <t>Generación electricidad (kWh/año)</t>
  </si>
  <si>
    <t>% Autoconsumo</t>
  </si>
  <si>
    <t>Tarifa Suministro ($) (S/IVA)</t>
  </si>
  <si>
    <t>Tarfia inyección ($) (s/IVA)</t>
  </si>
  <si>
    <t>Tipo tarifa contratada (1)</t>
  </si>
  <si>
    <t>(1) Adjuntar boleta/factura de cliente
(2) Adjuntar comprobante</t>
  </si>
  <si>
    <t>Estado tramitación (2)</t>
  </si>
  <si>
    <t>Ahorro Económico Anual ($/año)</t>
  </si>
  <si>
    <t>Proceso  20.571</t>
  </si>
  <si>
    <t>SOLICITUD DE INFORMACIÓN</t>
  </si>
  <si>
    <t>SOLICITUD DE CONEXIÓN</t>
  </si>
  <si>
    <t>RESPUESTA SOLICITUD CONEXIÓN</t>
  </si>
  <si>
    <t>MANIFESTACIÓN DE CONFORMIDAD</t>
  </si>
  <si>
    <t>PRESENTACIÓN TE4</t>
  </si>
  <si>
    <t>NOTIFICACIÓN DE CONEXIÓN</t>
  </si>
  <si>
    <t>PROTOCOLO CONEXIÓN</t>
  </si>
  <si>
    <r>
      <t xml:space="preserve">En </t>
    </r>
    <r>
      <rPr>
        <b/>
        <sz val="11"/>
        <color theme="1"/>
        <rFont val="Calibri"/>
        <family val="2"/>
        <scheme val="minor"/>
      </rPr>
      <t>[ciudad/ país]</t>
    </r>
    <r>
      <rPr>
        <sz val="11"/>
        <color theme="1"/>
        <rFont val="Calibri"/>
        <family val="2"/>
        <scheme val="minor"/>
      </rPr>
      <t xml:space="preserve">, a </t>
    </r>
    <r>
      <rPr>
        <b/>
        <sz val="11"/>
        <color theme="1"/>
        <rFont val="Calibri"/>
        <family val="2"/>
        <scheme val="minor"/>
      </rPr>
      <t>[fecha]</t>
    </r>
    <r>
      <rPr>
        <sz val="11"/>
        <color theme="1"/>
        <rFont val="Calibri"/>
        <family val="2"/>
        <scheme val="minor"/>
      </rPr>
      <t xml:space="preserve"> 2017, </t>
    </r>
    <r>
      <rPr>
        <b/>
        <sz val="11"/>
        <color theme="1"/>
        <rFont val="Calibri"/>
        <family val="2"/>
        <scheme val="minor"/>
      </rPr>
      <t>[nombre del representante legal de la ESCO/Empresa desarrolladora]</t>
    </r>
    <r>
      <rPr>
        <sz val="11"/>
        <color theme="1"/>
        <rFont val="Calibri"/>
        <family val="2"/>
        <scheme val="minor"/>
      </rPr>
      <t xml:space="preserve"> y </t>
    </r>
    <r>
      <rPr>
        <b/>
        <sz val="11"/>
        <color theme="1"/>
        <rFont val="Calibri"/>
        <family val="2"/>
        <scheme val="minor"/>
      </rPr>
      <t>[nombre del representante legal del Usuario Final/Cliente]</t>
    </r>
    <r>
      <rPr>
        <sz val="11"/>
        <color theme="1"/>
        <rFont val="Calibri"/>
        <family val="2"/>
        <scheme val="minor"/>
      </rPr>
      <t>, representantes legales de</t>
    </r>
    <r>
      <rPr>
        <b/>
        <sz val="11"/>
        <color theme="1"/>
        <rFont val="Calibri"/>
        <family val="2"/>
        <scheme val="minor"/>
      </rPr>
      <t xml:space="preserve"> [nombre de la persona jurídica ESCO/Empresa desarrolladora] </t>
    </r>
    <r>
      <rPr>
        <sz val="11"/>
        <color theme="1"/>
        <rFont val="Calibri"/>
        <family val="2"/>
        <scheme val="minor"/>
      </rPr>
      <t>y</t>
    </r>
    <r>
      <rPr>
        <b/>
        <sz val="11"/>
        <color theme="1"/>
        <rFont val="Calibri"/>
        <family val="2"/>
        <scheme val="minor"/>
      </rPr>
      <t xml:space="preserve"> [nombre de la persona jurídica Usuario Final/Cliente] </t>
    </r>
    <r>
      <rPr>
        <sz val="11"/>
        <color theme="1"/>
        <rFont val="Calibri"/>
        <family val="2"/>
        <scheme val="minor"/>
      </rPr>
      <t>respectivamente</t>
    </r>
    <r>
      <rPr>
        <b/>
        <sz val="11"/>
        <color theme="1"/>
        <rFont val="Calibri"/>
        <family val="2"/>
        <scheme val="minor"/>
      </rPr>
      <t xml:space="preserve">,  </t>
    </r>
    <r>
      <rPr>
        <sz val="11"/>
        <color theme="1"/>
        <rFont val="Calibri"/>
        <family val="2"/>
        <scheme val="minor"/>
      </rPr>
      <t>dan fe de la veracidad de la informacion entregada, aceptando ambas partes la información entregada en el formulario Estandar de "Solicitud de Validación Técnica ", elaborado por la Agencia Chilena de Eficiencia Energética (AChEE) .  Ambas partes declaran su interés de implementar esta iniciativa  comprometiéndose a: 
- Desarrollar el proyecto de manera integral acorde a los antecedentes presentados.
- Desarrollar el proyecto procurando mejorar la Eficiencia Energética del recinto o instalación bajo la premisa de mantener y/o mejorar la calidad de confort ambiental y de servicios del mismo.</t>
    </r>
  </si>
  <si>
    <t xml:space="preserve">Gastos Generales </t>
  </si>
  <si>
    <t>7.2</t>
  </si>
  <si>
    <t>8.1</t>
  </si>
  <si>
    <t>Luminarias Led 22 W</t>
  </si>
  <si>
    <t>Luminarias led 9 w</t>
  </si>
  <si>
    <t xml:space="preserve">controlador </t>
  </si>
  <si>
    <t>Phillips</t>
  </si>
  <si>
    <t>Total
$/año</t>
  </si>
  <si>
    <t>kWhe/año</t>
  </si>
  <si>
    <t>Energía
(kWhe/año)</t>
  </si>
  <si>
    <t>Costo
($/año)</t>
  </si>
  <si>
    <t>Energético
(kWhe/año)</t>
  </si>
  <si>
    <t>Económico
($/año)</t>
  </si>
  <si>
    <t>Energía
(kWh/año)</t>
  </si>
  <si>
    <t>Costo Medio EE [$/kWhe]</t>
  </si>
  <si>
    <t xml:space="preserve">$/mes </t>
  </si>
  <si>
    <t>Total $/año</t>
  </si>
  <si>
    <t>Si</t>
  </si>
  <si>
    <t>Valor Neto ($)</t>
  </si>
  <si>
    <t xml:space="preserve">(1) Número y año de Resolución SEC que aprueba equipamiento (Ej.: 5927/2014) si es que aplica </t>
  </si>
  <si>
    <t>Ahorro Energético Anual (kWh/año)</t>
  </si>
  <si>
    <t>instaldor sec</t>
  </si>
  <si>
    <t>No</t>
  </si>
  <si>
    <t>No Aplica</t>
  </si>
  <si>
    <t>Instalador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</si>
</sst>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 #,##0.00;\-&quot;$&quot;\ #,##0.00"/>
    <numFmt numFmtId="41" formatCode="_-* #,##0_-;\-* #,##0_-;_-* &quot;-&quot;_-;_-@_-"/>
    <numFmt numFmtId="44" formatCode="_-&quot;$&quot;\ * #,##0.00_-;\-&quot;$&quot;\ * #,##0.00_-;_-&quot;$&quot;\ * &quot;-&quot;??_-;_-@_-"/>
    <numFmt numFmtId="43" formatCode="_-* #,##0.00_-;\-* #,##0.00_-;_-* &quot;-&quot;??_-;_-@_-"/>
    <numFmt numFmtId="164" formatCode="_-* #,##0.0_-;\-* #,##0.0_-;_-* &quot;-&quot;_-;_-@_-"/>
    <numFmt numFmtId="165" formatCode="[$-F800]dddd\,\ mmmm\ dd\,\ yyyy"/>
    <numFmt numFmtId="166" formatCode="0.0"/>
    <numFmt numFmtId="167" formatCode="_-* #,##0.00_-;\-* #,##0.00_-;_-* &quot;-&quot;_-;_-@_-"/>
    <numFmt numFmtId="168" formatCode="_-* #,##0.0_-;\-* #,##0.0_-;_-* &quot;-&quot;??_-;_-@_-"/>
    <numFmt numFmtId="169" formatCode="_-* #,##0.000_-;\-* #,##0.000_-;_-* &quot;-&quot;??_-;_-@_-"/>
    <numFmt numFmtId="170" formatCode="_-* #,##0_-;\-* #,##0_-;_-* &quot;-&quot;??_-;_-@_-"/>
    <numFmt numFmtId="171" formatCode="_-* #,##0_-;\-* #,##0_-;_-* &quot;-&quot;???_-;_-@_-"/>
    <numFmt numFmtId="172" formatCode="_-&quot;$&quot;\ * #,##0_-;\-&quot;$&quot;\ * #,##0_-;_-&quot;$&quot;\ * &quot;-&quot;??_-;_-@_-"/>
  </numFmts>
  <fonts count="30" x14ac:knownFonts="1">
    <font>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i/>
      <sz val="9"/>
      <color theme="0" tint="-0.34998626667073579"/>
      <name val="Calibri"/>
      <family val="2"/>
      <scheme val="minor"/>
    </font>
    <font>
      <b/>
      <i/>
      <sz val="9"/>
      <color theme="1"/>
      <name val="Calibri"/>
      <family val="2"/>
      <scheme val="minor"/>
    </font>
    <font>
      <b/>
      <i/>
      <sz val="10"/>
      <color theme="0" tint="-0.34998626667073579"/>
      <name val="Calibri"/>
      <family val="2"/>
      <scheme val="minor"/>
    </font>
    <font>
      <b/>
      <i/>
      <sz val="9"/>
      <color theme="0" tint="-0.499984740745262"/>
      <name val="Calibri"/>
      <family val="2"/>
      <scheme val="minor"/>
    </font>
    <font>
      <b/>
      <i/>
      <sz val="10"/>
      <color theme="1"/>
      <name val="Calibri"/>
      <family val="2"/>
      <scheme val="minor"/>
    </font>
    <font>
      <sz val="12"/>
      <color theme="0" tint="-0.499984740745262"/>
      <name val="Calibri"/>
      <family val="2"/>
      <scheme val="minor"/>
    </font>
    <font>
      <sz val="9"/>
      <name val="Calibri"/>
      <family val="2"/>
      <scheme val="minor"/>
    </font>
    <font>
      <sz val="11"/>
      <color theme="1"/>
      <name val="Calibri"/>
      <family val="2"/>
      <scheme val="minor"/>
    </font>
    <font>
      <i/>
      <sz val="9"/>
      <color theme="1"/>
      <name val="Calibri"/>
      <family val="2"/>
      <scheme val="minor"/>
    </font>
    <font>
      <sz val="9"/>
      <color theme="0" tint="-0.499984740745262"/>
      <name val="Calibri"/>
      <family val="2"/>
      <scheme val="minor"/>
    </font>
    <font>
      <b/>
      <sz val="11"/>
      <color theme="1"/>
      <name val="Calibri"/>
      <family val="2"/>
      <scheme val="minor"/>
    </font>
    <font>
      <sz val="8"/>
      <color rgb="FF000000"/>
      <name val="Tahoma"/>
      <family val="2"/>
    </font>
    <font>
      <i/>
      <sz val="9"/>
      <color theme="0" tint="-0.499984740745262"/>
      <name val="Calibri"/>
      <family val="2"/>
      <scheme val="minor"/>
    </font>
    <font>
      <b/>
      <sz val="9"/>
      <name val="Calibri"/>
      <family val="2"/>
      <scheme val="minor"/>
    </font>
    <font>
      <sz val="9"/>
      <color rgb="FFFF0000"/>
      <name val="Calibri"/>
      <family val="2"/>
      <scheme val="minor"/>
    </font>
    <font>
      <sz val="12"/>
      <color theme="1"/>
      <name val="Calibri"/>
      <family val="2"/>
      <scheme val="minor"/>
    </font>
    <font>
      <sz val="13"/>
      <name val="Calibri"/>
      <family val="2"/>
      <scheme val="minor"/>
    </font>
    <font>
      <b/>
      <i/>
      <sz val="12"/>
      <color theme="1"/>
      <name val="Calibri"/>
      <family val="2"/>
      <scheme val="minor"/>
    </font>
    <font>
      <i/>
      <sz val="12"/>
      <color theme="1"/>
      <name val="Calibri"/>
      <family val="2"/>
      <scheme val="minor"/>
    </font>
    <font>
      <b/>
      <sz val="12"/>
      <color theme="1"/>
      <name val="Calibri"/>
      <family val="2"/>
      <scheme val="minor"/>
    </font>
    <font>
      <i/>
      <sz val="12"/>
      <color theme="0" tint="-0.34998626667073579"/>
      <name val="Calibri"/>
      <family val="2"/>
      <scheme val="minor"/>
    </font>
    <font>
      <b/>
      <sz val="16"/>
      <name val="Calibri"/>
      <family val="2"/>
      <scheme val="minor"/>
    </font>
    <font>
      <sz val="10"/>
      <color theme="1"/>
      <name val="Calibri"/>
      <family val="2"/>
      <scheme val="minor"/>
    </font>
    <font>
      <b/>
      <i/>
      <sz val="9"/>
      <name val="Calibri"/>
      <family val="2"/>
      <scheme val="minor"/>
    </font>
    <font>
      <b/>
      <vertAlign val="superscript"/>
      <sz val="10"/>
      <color theme="1"/>
      <name val="Calibri"/>
      <family val="2"/>
      <scheme val="minor"/>
    </font>
    <font>
      <i/>
      <sz val="10"/>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medium">
        <color indexed="64"/>
      </left>
      <right style="medium">
        <color indexed="64"/>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810">
    <xf numFmtId="0" fontId="0" fillId="0" borderId="0" xfId="0"/>
    <xf numFmtId="0" fontId="2" fillId="3" borderId="23" xfId="0" applyFont="1" applyFill="1" applyBorder="1" applyAlignment="1">
      <alignment vertical="center" wrapText="1"/>
    </xf>
    <xf numFmtId="0" fontId="2" fillId="2" borderId="23" xfId="0" applyFont="1" applyFill="1" applyBorder="1" applyAlignment="1">
      <alignment vertical="center" wrapText="1"/>
    </xf>
    <xf numFmtId="0" fontId="2" fillId="3" borderId="23" xfId="0" applyFont="1" applyFill="1" applyBorder="1" applyAlignment="1">
      <alignment horizontal="center" vertical="center" wrapText="1"/>
    </xf>
    <xf numFmtId="0" fontId="2" fillId="2" borderId="50" xfId="0" applyFont="1" applyFill="1" applyBorder="1" applyAlignment="1">
      <alignment vertical="center" wrapText="1"/>
    </xf>
    <xf numFmtId="0" fontId="2" fillId="0" borderId="0" xfId="0" applyFont="1" applyFill="1" applyBorder="1" applyAlignment="1">
      <alignment vertical="center" wrapText="1"/>
    </xf>
    <xf numFmtId="44" fontId="2" fillId="2" borderId="42" xfId="0" applyNumberFormat="1" applyFont="1" applyFill="1" applyBorder="1" applyAlignment="1" applyProtection="1">
      <alignment horizontal="center" vertical="center" wrapText="1"/>
      <protection locked="0"/>
    </xf>
    <xf numFmtId="44" fontId="2" fillId="2" borderId="43" xfId="0" applyNumberFormat="1" applyFont="1" applyFill="1" applyBorder="1" applyAlignment="1" applyProtection="1">
      <alignment horizontal="center" vertical="center" wrapText="1"/>
      <protection locked="0"/>
    </xf>
    <xf numFmtId="44" fontId="2" fillId="2" borderId="52" xfId="0" applyNumberFormat="1" applyFont="1" applyFill="1" applyBorder="1" applyAlignment="1" applyProtection="1">
      <alignment horizontal="center" vertical="center" wrapText="1"/>
      <protection locked="0"/>
    </xf>
    <xf numFmtId="44" fontId="2" fillId="2" borderId="44" xfId="0" applyNumberFormat="1" applyFont="1" applyFill="1" applyBorder="1" applyAlignment="1" applyProtection="1">
      <alignment horizontal="center" vertical="center" wrapText="1"/>
      <protection locked="0"/>
    </xf>
    <xf numFmtId="44" fontId="2" fillId="2" borderId="48" xfId="0" applyNumberFormat="1" applyFont="1" applyFill="1" applyBorder="1" applyAlignment="1" applyProtection="1">
      <alignment horizontal="center" vertical="center" wrapText="1"/>
      <protection locked="0"/>
    </xf>
    <xf numFmtId="166" fontId="2" fillId="2" borderId="42" xfId="0" applyNumberFormat="1" applyFont="1" applyFill="1" applyBorder="1" applyAlignment="1" applyProtection="1">
      <alignment horizontal="center" vertical="center" wrapText="1"/>
      <protection locked="0"/>
    </xf>
    <xf numFmtId="166" fontId="2" fillId="2" borderId="48" xfId="0" applyNumberFormat="1" applyFont="1" applyFill="1" applyBorder="1" applyAlignment="1" applyProtection="1">
      <alignment horizontal="center" vertical="center" wrapText="1"/>
      <protection locked="0"/>
    </xf>
    <xf numFmtId="166" fontId="2" fillId="2" borderId="43" xfId="0" applyNumberFormat="1" applyFont="1" applyFill="1" applyBorder="1" applyAlignment="1" applyProtection="1">
      <alignment horizontal="center" vertical="center" wrapText="1"/>
      <protection locked="0"/>
    </xf>
    <xf numFmtId="166" fontId="2" fillId="2" borderId="44" xfId="0" applyNumberFormat="1" applyFont="1" applyFill="1" applyBorder="1" applyAlignment="1" applyProtection="1">
      <alignment horizontal="center" vertical="center" wrapText="1"/>
      <protection locked="0"/>
    </xf>
    <xf numFmtId="166" fontId="2" fillId="2" borderId="52" xfId="0" applyNumberFormat="1" applyFont="1" applyFill="1" applyBorder="1" applyAlignment="1" applyProtection="1">
      <alignment horizontal="center" vertical="center" wrapText="1"/>
      <protection locked="0"/>
    </xf>
    <xf numFmtId="167" fontId="1" fillId="4" borderId="42" xfId="0" applyNumberFormat="1" applyFont="1" applyFill="1" applyBorder="1" applyAlignment="1" applyProtection="1">
      <alignment horizontal="center" vertical="center" wrapText="1"/>
    </xf>
    <xf numFmtId="167" fontId="1" fillId="4" borderId="43" xfId="0" applyNumberFormat="1"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5" fillId="7" borderId="28" xfId="0" applyFont="1" applyFill="1" applyBorder="1" applyAlignment="1" applyProtection="1">
      <alignment horizontal="center" vertical="center" wrapText="1"/>
    </xf>
    <xf numFmtId="167" fontId="10" fillId="4" borderId="24" xfId="0" applyNumberFormat="1" applyFont="1" applyFill="1" applyBorder="1" applyAlignment="1" applyProtection="1">
      <alignment horizontal="center" vertical="center" wrapText="1"/>
    </xf>
    <xf numFmtId="167" fontId="10" fillId="4" borderId="27" xfId="0" applyNumberFormat="1" applyFont="1" applyFill="1" applyBorder="1" applyAlignment="1" applyProtection="1">
      <alignment horizontal="center" vertical="center" wrapText="1"/>
    </xf>
    <xf numFmtId="167" fontId="10" fillId="4" borderId="29" xfId="0" applyNumberFormat="1" applyFont="1" applyFill="1" applyBorder="1" applyAlignment="1" applyProtection="1">
      <alignment horizontal="center" vertical="center" wrapText="1"/>
    </xf>
    <xf numFmtId="2" fontId="1" fillId="0" borderId="36" xfId="0" applyNumberFormat="1" applyFont="1" applyFill="1" applyBorder="1" applyAlignment="1" applyProtection="1">
      <alignment horizontal="center" vertical="center" wrapText="1"/>
      <protection locked="0"/>
    </xf>
    <xf numFmtId="2" fontId="1" fillId="0" borderId="32" xfId="0" applyNumberFormat="1" applyFont="1" applyFill="1" applyBorder="1" applyAlignment="1" applyProtection="1">
      <alignment horizontal="center" vertical="center" wrapText="1"/>
      <protection locked="0"/>
    </xf>
    <xf numFmtId="2" fontId="1" fillId="0" borderId="38" xfId="0" applyNumberFormat="1" applyFont="1" applyFill="1" applyBorder="1" applyAlignment="1" applyProtection="1">
      <alignment horizontal="center" vertical="center" wrapText="1"/>
      <protection locked="0"/>
    </xf>
    <xf numFmtId="2" fontId="1" fillId="0" borderId="27" xfId="0" applyNumberFormat="1" applyFont="1" applyFill="1" applyBorder="1" applyAlignment="1" applyProtection="1">
      <alignment horizontal="center" vertical="center" wrapText="1"/>
      <protection locked="0"/>
    </xf>
    <xf numFmtId="2" fontId="1" fillId="0" borderId="23" xfId="0" applyNumberFormat="1" applyFont="1" applyFill="1" applyBorder="1" applyAlignment="1" applyProtection="1">
      <alignment horizontal="center" vertical="center" wrapText="1"/>
      <protection locked="0"/>
    </xf>
    <xf numFmtId="2" fontId="1" fillId="0" borderId="28" xfId="0" applyNumberFormat="1" applyFont="1" applyFill="1" applyBorder="1" applyAlignment="1" applyProtection="1">
      <alignment horizontal="center" vertical="center" wrapText="1"/>
      <protection locked="0"/>
    </xf>
    <xf numFmtId="2" fontId="1" fillId="0" borderId="29" xfId="0" applyNumberFormat="1" applyFont="1" applyFill="1" applyBorder="1" applyAlignment="1" applyProtection="1">
      <alignment horizontal="center" vertical="center" wrapText="1"/>
      <protection locked="0"/>
    </xf>
    <xf numFmtId="2" fontId="1" fillId="0" borderId="30" xfId="0" applyNumberFormat="1" applyFont="1" applyFill="1" applyBorder="1" applyAlignment="1" applyProtection="1">
      <alignment horizontal="center" vertical="center" wrapText="1"/>
      <protection locked="0"/>
    </xf>
    <xf numFmtId="2" fontId="1" fillId="0" borderId="31" xfId="0" applyNumberFormat="1" applyFont="1" applyFill="1" applyBorder="1" applyAlignment="1" applyProtection="1">
      <alignment horizontal="center" vertical="center" wrapText="1"/>
      <protection locked="0"/>
    </xf>
    <xf numFmtId="167" fontId="10" fillId="2" borderId="0" xfId="0" applyNumberFormat="1" applyFont="1" applyFill="1" applyBorder="1" applyAlignment="1" applyProtection="1">
      <alignment horizontal="center" vertical="center" wrapText="1"/>
    </xf>
    <xf numFmtId="167" fontId="1" fillId="6" borderId="39" xfId="0" applyNumberFormat="1" applyFont="1" applyFill="1" applyBorder="1" applyAlignment="1" applyProtection="1">
      <alignment horizontal="center" vertical="center" wrapText="1"/>
    </xf>
    <xf numFmtId="167" fontId="17" fillId="4" borderId="0" xfId="0" applyNumberFormat="1" applyFont="1" applyFill="1" applyBorder="1" applyAlignment="1" applyProtection="1">
      <alignment horizontal="center" vertical="center" wrapText="1"/>
    </xf>
    <xf numFmtId="167" fontId="17" fillId="4" borderId="26" xfId="0" applyNumberFormat="1" applyFont="1" applyFill="1" applyBorder="1" applyAlignment="1" applyProtection="1">
      <alignment horizontal="center" vertical="center" wrapText="1"/>
    </xf>
    <xf numFmtId="167" fontId="17" fillId="0" borderId="0" xfId="0" applyNumberFormat="1" applyFont="1" applyFill="1" applyBorder="1" applyAlignment="1" applyProtection="1">
      <alignment horizontal="center" vertical="center" wrapText="1"/>
    </xf>
    <xf numFmtId="167" fontId="1" fillId="6" borderId="40" xfId="0" applyNumberFormat="1" applyFont="1" applyFill="1" applyBorder="1" applyAlignment="1" applyProtection="1">
      <alignment horizontal="center" vertical="center" wrapText="1"/>
    </xf>
    <xf numFmtId="167" fontId="17" fillId="4" borderId="28" xfId="0" applyNumberFormat="1" applyFont="1" applyFill="1" applyBorder="1" applyAlignment="1" applyProtection="1">
      <alignment horizontal="center" vertical="center" wrapText="1"/>
    </xf>
    <xf numFmtId="167" fontId="1" fillId="6" borderId="29" xfId="0" applyNumberFormat="1" applyFont="1" applyFill="1" applyBorder="1" applyAlignment="1" applyProtection="1">
      <alignment horizontal="center" vertical="center" wrapText="1"/>
    </xf>
    <xf numFmtId="0" fontId="5" fillId="7" borderId="31" xfId="0" applyFont="1" applyFill="1" applyBorder="1" applyAlignment="1" applyProtection="1">
      <alignment horizontal="center" vertical="center" wrapText="1"/>
    </xf>
    <xf numFmtId="167" fontId="17" fillId="4" borderId="31" xfId="0" applyNumberFormat="1" applyFont="1" applyFill="1" applyBorder="1" applyAlignment="1" applyProtection="1">
      <alignment horizontal="center" vertical="center" wrapText="1"/>
    </xf>
    <xf numFmtId="167" fontId="7" fillId="0" borderId="0" xfId="0" applyNumberFormat="1" applyFont="1" applyFill="1" applyBorder="1" applyAlignment="1" applyProtection="1">
      <alignment horizontal="center" vertical="center" wrapText="1"/>
    </xf>
    <xf numFmtId="167" fontId="1" fillId="10" borderId="37" xfId="0" applyNumberFormat="1" applyFont="1" applyFill="1" applyBorder="1" applyAlignment="1" applyProtection="1">
      <alignment horizontal="center" vertical="center" wrapText="1"/>
    </xf>
    <xf numFmtId="0" fontId="5" fillId="10" borderId="31" xfId="0" applyFont="1" applyFill="1" applyBorder="1" applyAlignment="1" applyProtection="1">
      <alignment horizontal="center" vertical="center" wrapText="1"/>
    </xf>
    <xf numFmtId="167" fontId="10" fillId="0" borderId="0" xfId="0" applyNumberFormat="1"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43" fontId="1" fillId="4" borderId="42" xfId="2" applyFont="1" applyFill="1" applyBorder="1" applyAlignment="1" applyProtection="1">
      <alignment horizontal="center" vertical="center" wrapText="1"/>
    </xf>
    <xf numFmtId="43" fontId="1" fillId="4" borderId="43" xfId="2" applyFont="1" applyFill="1" applyBorder="1" applyAlignment="1" applyProtection="1">
      <alignment horizontal="center" vertical="center" wrapText="1"/>
    </xf>
    <xf numFmtId="43" fontId="1" fillId="4" borderId="46" xfId="2" applyFont="1" applyFill="1" applyBorder="1" applyAlignment="1" applyProtection="1">
      <alignment horizontal="center" vertical="center" wrapText="1"/>
    </xf>
    <xf numFmtId="43" fontId="1" fillId="4" borderId="44" xfId="2" applyFont="1" applyFill="1" applyBorder="1" applyAlignment="1" applyProtection="1">
      <alignment horizontal="center" vertical="center" wrapText="1"/>
    </xf>
    <xf numFmtId="43" fontId="1" fillId="4" borderId="47" xfId="2" applyFont="1" applyFill="1" applyBorder="1" applyAlignment="1" applyProtection="1">
      <alignment horizontal="center" vertical="center" wrapText="1"/>
    </xf>
    <xf numFmtId="0" fontId="1" fillId="0" borderId="0" xfId="0" applyFont="1" applyFill="1" applyBorder="1" applyAlignment="1" applyProtection="1">
      <alignment horizontal="justify" vertical="center" wrapText="1"/>
    </xf>
    <xf numFmtId="0" fontId="2"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2" fillId="7" borderId="42" xfId="0" applyFont="1"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7" fontId="1" fillId="4" borderId="4" xfId="0" applyNumberFormat="1" applyFont="1" applyFill="1" applyBorder="1" applyAlignment="1" applyProtection="1">
      <alignment horizontal="center" vertical="center" wrapText="1"/>
    </xf>
    <xf numFmtId="167" fontId="1" fillId="0" borderId="0" xfId="0" applyNumberFormat="1" applyFont="1" applyFill="1" applyBorder="1" applyAlignment="1" applyProtection="1">
      <alignment vertical="center" wrapText="1"/>
    </xf>
    <xf numFmtId="167" fontId="1" fillId="11" borderId="43"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5" fillId="4" borderId="27" xfId="0" applyFont="1" applyFill="1" applyBorder="1" applyAlignment="1" applyProtection="1">
      <alignment vertical="center" wrapText="1"/>
    </xf>
    <xf numFmtId="0" fontId="5" fillId="4" borderId="29" xfId="0" applyFont="1" applyFill="1" applyBorder="1" applyAlignment="1" applyProtection="1">
      <alignment vertical="center" wrapText="1"/>
    </xf>
    <xf numFmtId="43" fontId="1" fillId="0" borderId="23" xfId="2" applyFont="1" applyFill="1" applyBorder="1" applyAlignment="1" applyProtection="1">
      <alignment horizontal="center" vertical="center" wrapText="1"/>
      <protection locked="0"/>
    </xf>
    <xf numFmtId="43" fontId="1" fillId="0" borderId="30" xfId="2" applyFont="1" applyFill="1" applyBorder="1" applyAlignment="1" applyProtection="1">
      <alignment horizontal="center" vertical="center" wrapText="1"/>
      <protection locked="0"/>
    </xf>
    <xf numFmtId="43" fontId="5" fillId="0" borderId="30" xfId="2" applyFont="1" applyFill="1" applyBorder="1" applyAlignment="1" applyProtection="1">
      <alignment horizontal="center" vertical="center" wrapText="1"/>
      <protection locked="0"/>
    </xf>
    <xf numFmtId="0" fontId="5" fillId="4" borderId="36" xfId="0" applyFont="1" applyFill="1" applyBorder="1" applyAlignment="1" applyProtection="1">
      <alignment vertical="center" wrapText="1"/>
    </xf>
    <xf numFmtId="43" fontId="1" fillId="0" borderId="32" xfId="2" applyFont="1" applyFill="1" applyBorder="1" applyAlignment="1" applyProtection="1">
      <alignment horizontal="center" vertical="center" wrapText="1"/>
      <protection locked="0"/>
    </xf>
    <xf numFmtId="43" fontId="1" fillId="0" borderId="73" xfId="2" applyFont="1" applyFill="1" applyBorder="1" applyAlignment="1" applyProtection="1">
      <alignment horizontal="center" vertical="center" wrapText="1"/>
      <protection locked="0"/>
    </xf>
    <xf numFmtId="43" fontId="1" fillId="0" borderId="55" xfId="2" applyFont="1" applyFill="1" applyBorder="1" applyAlignment="1" applyProtection="1">
      <alignment horizontal="center" vertical="center" wrapText="1"/>
      <protection locked="0"/>
    </xf>
    <xf numFmtId="43" fontId="5" fillId="0" borderId="62" xfId="2" applyFont="1" applyFill="1" applyBorder="1" applyAlignment="1" applyProtection="1">
      <alignment horizontal="center" vertical="center" wrapText="1"/>
      <protection locked="0"/>
    </xf>
    <xf numFmtId="0" fontId="2" fillId="7" borderId="33" xfId="0" applyFont="1" applyFill="1" applyBorder="1" applyAlignment="1" applyProtection="1">
      <alignment vertical="center" wrapText="1"/>
    </xf>
    <xf numFmtId="167" fontId="1" fillId="4" borderId="42" xfId="0" applyNumberFormat="1" applyFont="1" applyFill="1" applyBorder="1" applyAlignment="1" applyProtection="1">
      <alignment horizontal="left" vertical="center" wrapText="1"/>
    </xf>
    <xf numFmtId="167" fontId="1" fillId="4" borderId="43" xfId="0" applyNumberFormat="1" applyFont="1" applyFill="1" applyBorder="1" applyAlignment="1" applyProtection="1">
      <alignment horizontal="left" vertical="center" wrapText="1"/>
    </xf>
    <xf numFmtId="167" fontId="1" fillId="4" borderId="44" xfId="0" applyNumberFormat="1" applyFont="1" applyFill="1" applyBorder="1" applyAlignment="1" applyProtection="1">
      <alignment horizontal="left" vertical="center" wrapText="1"/>
    </xf>
    <xf numFmtId="43" fontId="1" fillId="0" borderId="23" xfId="2" applyFont="1" applyBorder="1" applyAlignment="1" applyProtection="1">
      <alignment horizontal="justify" vertical="center" wrapText="1"/>
      <protection locked="0"/>
    </xf>
    <xf numFmtId="0" fontId="5" fillId="4" borderId="24" xfId="0" applyFont="1" applyFill="1" applyBorder="1" applyAlignment="1" applyProtection="1">
      <alignment vertical="center" wrapText="1"/>
    </xf>
    <xf numFmtId="0" fontId="5" fillId="4" borderId="37" xfId="0" applyFont="1" applyFill="1" applyBorder="1" applyAlignment="1" applyProtection="1">
      <alignment vertical="center" wrapText="1"/>
    </xf>
    <xf numFmtId="168" fontId="1" fillId="0" borderId="23" xfId="2" applyNumberFormat="1" applyFont="1" applyFill="1" applyBorder="1" applyAlignment="1" applyProtection="1">
      <alignment horizontal="center" vertical="center" wrapText="1"/>
      <protection locked="0"/>
    </xf>
    <xf numFmtId="168" fontId="1" fillId="0" borderId="55" xfId="2" applyNumberFormat="1" applyFont="1" applyFill="1" applyBorder="1" applyAlignment="1" applyProtection="1">
      <alignment horizontal="center" vertical="center" wrapText="1"/>
      <protection locked="0"/>
    </xf>
    <xf numFmtId="168" fontId="1" fillId="0" borderId="30" xfId="2" applyNumberFormat="1" applyFont="1" applyFill="1" applyBorder="1" applyAlignment="1" applyProtection="1">
      <alignment horizontal="center" vertical="center" wrapText="1"/>
      <protection locked="0"/>
    </xf>
    <xf numFmtId="168" fontId="1" fillId="0" borderId="62" xfId="2" applyNumberFormat="1" applyFont="1" applyFill="1" applyBorder="1" applyAlignment="1" applyProtection="1">
      <alignment horizontal="center" vertical="center" wrapText="1"/>
      <protection locked="0"/>
    </xf>
    <xf numFmtId="0" fontId="5" fillId="12" borderId="33" xfId="0" applyFont="1" applyFill="1" applyBorder="1" applyAlignment="1" applyProtection="1">
      <alignment vertical="center" wrapText="1"/>
    </xf>
    <xf numFmtId="0" fontId="5" fillId="4" borderId="38" xfId="0" applyFont="1" applyFill="1" applyBorder="1" applyAlignment="1" applyProtection="1">
      <alignment horizontal="center" vertical="center" wrapText="1"/>
    </xf>
    <xf numFmtId="0" fontId="2" fillId="7" borderId="70" xfId="0" applyFont="1" applyFill="1" applyBorder="1" applyAlignment="1" applyProtection="1">
      <alignment horizontal="center" vertical="center" wrapText="1"/>
    </xf>
    <xf numFmtId="0" fontId="2" fillId="7" borderId="69" xfId="0" applyFont="1" applyFill="1" applyBorder="1" applyAlignment="1" applyProtection="1">
      <alignment horizontal="center" vertical="center" wrapText="1"/>
    </xf>
    <xf numFmtId="43" fontId="1" fillId="12" borderId="3" xfId="2" applyFont="1" applyFill="1" applyBorder="1" applyAlignment="1" applyProtection="1">
      <alignment vertical="center" wrapText="1"/>
    </xf>
    <xf numFmtId="0" fontId="2" fillId="7" borderId="61" xfId="0" applyFont="1" applyFill="1" applyBorder="1" applyAlignment="1" applyProtection="1">
      <alignment vertical="center" wrapText="1"/>
    </xf>
    <xf numFmtId="0" fontId="5" fillId="12" borderId="34" xfId="0" applyFont="1" applyFill="1" applyBorder="1" applyAlignment="1" applyProtection="1">
      <alignment horizontal="center" vertical="center" wrapText="1"/>
    </xf>
    <xf numFmtId="43" fontId="1" fillId="10" borderId="3" xfId="2" applyFont="1" applyFill="1" applyBorder="1" applyAlignment="1" applyProtection="1">
      <alignment vertical="center" wrapText="1"/>
    </xf>
    <xf numFmtId="0" fontId="5" fillId="9" borderId="33" xfId="0" applyFont="1" applyFill="1" applyBorder="1" applyAlignment="1" applyProtection="1">
      <alignment vertical="center" wrapText="1"/>
    </xf>
    <xf numFmtId="0" fontId="5" fillId="9" borderId="34" xfId="0" applyFont="1" applyFill="1" applyBorder="1" applyAlignment="1" applyProtection="1">
      <alignment horizontal="center" vertical="center" wrapText="1"/>
    </xf>
    <xf numFmtId="43" fontId="1" fillId="9" borderId="69" xfId="2" applyFont="1" applyFill="1" applyBorder="1" applyAlignment="1" applyProtection="1">
      <alignment horizontal="center" vertical="center" wrapText="1"/>
    </xf>
    <xf numFmtId="43" fontId="1" fillId="9" borderId="3" xfId="2" applyFont="1" applyFill="1" applyBorder="1" applyAlignment="1" applyProtection="1">
      <alignment horizontal="center" vertical="center" wrapText="1"/>
    </xf>
    <xf numFmtId="43" fontId="1" fillId="0" borderId="29" xfId="2" applyFont="1" applyFill="1" applyBorder="1" applyAlignment="1" applyProtection="1">
      <alignment horizontal="center" vertical="center" wrapText="1"/>
      <protection locked="0"/>
    </xf>
    <xf numFmtId="43" fontId="1" fillId="0" borderId="31" xfId="2" applyFont="1" applyFill="1" applyBorder="1" applyAlignment="1" applyProtection="1">
      <alignment horizontal="center" vertical="center" wrapText="1"/>
      <protection locked="0"/>
    </xf>
    <xf numFmtId="43" fontId="1" fillId="0" borderId="27" xfId="2" applyFont="1" applyBorder="1" applyAlignment="1" applyProtection="1">
      <alignment horizontal="justify" vertical="center" wrapText="1"/>
      <protection locked="0"/>
    </xf>
    <xf numFmtId="43" fontId="1" fillId="0" borderId="28" xfId="2" applyFont="1" applyBorder="1" applyAlignment="1" applyProtection="1">
      <alignment horizontal="justify" vertical="center" wrapText="1"/>
      <protection locked="0"/>
    </xf>
    <xf numFmtId="43" fontId="1" fillId="6" borderId="24" xfId="2" applyFont="1" applyFill="1" applyBorder="1" applyAlignment="1" applyProtection="1">
      <alignment horizontal="center" vertical="center" wrapText="1"/>
    </xf>
    <xf numFmtId="43" fontId="1" fillId="6" borderId="25" xfId="2" applyFont="1" applyFill="1" applyBorder="1" applyAlignment="1" applyProtection="1">
      <alignment horizontal="center" vertical="center" wrapText="1"/>
    </xf>
    <xf numFmtId="43" fontId="1" fillId="6" borderId="26" xfId="2" applyFont="1" applyFill="1" applyBorder="1" applyAlignment="1" applyProtection="1">
      <alignment horizontal="center" vertical="center" wrapText="1"/>
    </xf>
    <xf numFmtId="43" fontId="1" fillId="6" borderId="27" xfId="2" applyFont="1" applyFill="1" applyBorder="1" applyAlignment="1" applyProtection="1">
      <alignment horizontal="center" vertical="center" wrapText="1"/>
    </xf>
    <xf numFmtId="43" fontId="1" fillId="6" borderId="23" xfId="2" applyFont="1" applyFill="1" applyBorder="1" applyAlignment="1" applyProtection="1">
      <alignment horizontal="center" vertical="center" wrapText="1"/>
    </xf>
    <xf numFmtId="43" fontId="1" fillId="6" borderId="28" xfId="2" applyFont="1" applyFill="1" applyBorder="1" applyAlignment="1" applyProtection="1">
      <alignment horizontal="center" vertical="center" wrapText="1"/>
    </xf>
    <xf numFmtId="43" fontId="1" fillId="6" borderId="29" xfId="2" applyFont="1" applyFill="1" applyBorder="1" applyAlignment="1" applyProtection="1">
      <alignment horizontal="center" vertical="center" wrapText="1"/>
    </xf>
    <xf numFmtId="43" fontId="1" fillId="6" borderId="30" xfId="2" applyFont="1" applyFill="1" applyBorder="1" applyAlignment="1" applyProtection="1">
      <alignment horizontal="center" vertical="center" wrapText="1"/>
    </xf>
    <xf numFmtId="43" fontId="1" fillId="6" borderId="31" xfId="2" applyFont="1" applyFill="1" applyBorder="1" applyAlignment="1" applyProtection="1">
      <alignment horizontal="center" vertical="center" wrapText="1"/>
    </xf>
    <xf numFmtId="43" fontId="1" fillId="4" borderId="24" xfId="2" applyFont="1" applyFill="1" applyBorder="1" applyAlignment="1" applyProtection="1">
      <alignment horizontal="center" vertical="center" wrapText="1"/>
    </xf>
    <xf numFmtId="43" fontId="1" fillId="4" borderId="25" xfId="2" applyFont="1" applyFill="1" applyBorder="1" applyAlignment="1" applyProtection="1">
      <alignment horizontal="center" vertical="center" wrapText="1"/>
    </xf>
    <xf numFmtId="43" fontId="1" fillId="4" borderId="26" xfId="2" applyFont="1" applyFill="1" applyBorder="1" applyAlignment="1" applyProtection="1">
      <alignment horizontal="center" vertical="center" wrapText="1"/>
    </xf>
    <xf numFmtId="43" fontId="1" fillId="4" borderId="27" xfId="2" applyFont="1" applyFill="1" applyBorder="1" applyAlignment="1" applyProtection="1">
      <alignment horizontal="center" vertical="center" wrapText="1"/>
    </xf>
    <xf numFmtId="43" fontId="1" fillId="4" borderId="23" xfId="2" applyFont="1" applyFill="1" applyBorder="1" applyAlignment="1" applyProtection="1">
      <alignment horizontal="center" vertical="center" wrapText="1"/>
    </xf>
    <xf numFmtId="43" fontId="1" fillId="4" borderId="28" xfId="2" applyFont="1" applyFill="1" applyBorder="1" applyAlignment="1" applyProtection="1">
      <alignment horizontal="center" vertical="center" wrapText="1"/>
    </xf>
    <xf numFmtId="43" fontId="1" fillId="4" borderId="29" xfId="2" applyFont="1" applyFill="1" applyBorder="1" applyAlignment="1" applyProtection="1">
      <alignment horizontal="center" vertical="center" wrapText="1"/>
    </xf>
    <xf numFmtId="43" fontId="1" fillId="4" borderId="30" xfId="2" applyFont="1" applyFill="1" applyBorder="1" applyAlignment="1" applyProtection="1">
      <alignment horizontal="center" vertical="center" wrapText="1"/>
    </xf>
    <xf numFmtId="43" fontId="1" fillId="4" borderId="31" xfId="2" applyFont="1" applyFill="1" applyBorder="1" applyAlignment="1" applyProtection="1">
      <alignment horizontal="center" vertical="center" wrapText="1"/>
    </xf>
    <xf numFmtId="43" fontId="1" fillId="0" borderId="66" xfId="2" applyFont="1" applyFill="1" applyBorder="1" applyAlignment="1" applyProtection="1">
      <alignment horizontal="center" vertical="center" wrapText="1"/>
      <protection locked="0"/>
    </xf>
    <xf numFmtId="43" fontId="1" fillId="0" borderId="56" xfId="2" applyFont="1" applyFill="1" applyBorder="1" applyAlignment="1" applyProtection="1">
      <alignment horizontal="center" vertical="center" wrapText="1"/>
      <protection locked="0"/>
    </xf>
    <xf numFmtId="43" fontId="2" fillId="0" borderId="58" xfId="2" applyFont="1" applyFill="1" applyBorder="1" applyAlignment="1" applyProtection="1">
      <alignment horizontal="center" vertical="center" wrapText="1"/>
      <protection locked="0"/>
    </xf>
    <xf numFmtId="168" fontId="1" fillId="0" borderId="66" xfId="2" applyNumberFormat="1" applyFont="1" applyFill="1" applyBorder="1" applyAlignment="1" applyProtection="1">
      <alignment horizontal="center" vertical="center" wrapText="1"/>
      <protection locked="0"/>
    </xf>
    <xf numFmtId="168" fontId="1" fillId="0" borderId="56" xfId="2" applyNumberFormat="1" applyFont="1" applyFill="1" applyBorder="1" applyAlignment="1" applyProtection="1">
      <alignment horizontal="center" vertical="center" wrapText="1"/>
      <protection locked="0"/>
    </xf>
    <xf numFmtId="168" fontId="1" fillId="0" borderId="56" xfId="2" applyNumberFormat="1" applyFont="1" applyBorder="1" applyAlignment="1" applyProtection="1">
      <alignment horizontal="justify" vertical="center" wrapText="1"/>
      <protection locked="0"/>
    </xf>
    <xf numFmtId="168" fontId="1" fillId="0" borderId="58" xfId="2" applyNumberFormat="1" applyFont="1" applyBorder="1" applyAlignment="1" applyProtection="1">
      <alignment horizontal="justify" vertical="center" wrapText="1"/>
      <protection locked="0"/>
    </xf>
    <xf numFmtId="0" fontId="1" fillId="0" borderId="0" xfId="0" applyFont="1" applyBorder="1" applyAlignment="1" applyProtection="1">
      <alignment horizontal="justify" vertical="center" wrapText="1"/>
    </xf>
    <xf numFmtId="0" fontId="1" fillId="0" borderId="0" xfId="0" applyFont="1" applyAlignment="1" applyProtection="1">
      <alignment horizontal="justify" vertical="center" wrapText="1"/>
    </xf>
    <xf numFmtId="43" fontId="2" fillId="12" borderId="33" xfId="2" applyFont="1" applyFill="1" applyBorder="1" applyAlignment="1" applyProtection="1">
      <alignment horizontal="center" vertical="center" wrapText="1"/>
    </xf>
    <xf numFmtId="43" fontId="2" fillId="12" borderId="35" xfId="2" applyFont="1" applyFill="1" applyBorder="1" applyAlignment="1" applyProtection="1">
      <alignment horizontal="center" vertical="center" wrapText="1"/>
    </xf>
    <xf numFmtId="43" fontId="2" fillId="12" borderId="34" xfId="2" applyFont="1" applyFill="1" applyBorder="1" applyAlignment="1" applyProtection="1">
      <alignment horizontal="center" vertical="center" wrapText="1"/>
    </xf>
    <xf numFmtId="43" fontId="2" fillId="12" borderId="4" xfId="2" applyFont="1" applyFill="1" applyBorder="1" applyAlignment="1" applyProtection="1">
      <alignment horizontal="center" vertical="center" wrapText="1"/>
    </xf>
    <xf numFmtId="43" fontId="2" fillId="4" borderId="48" xfId="2"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43" fontId="2" fillId="4" borderId="43" xfId="2"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43" fontId="2" fillId="4" borderId="52" xfId="2" applyFont="1" applyFill="1" applyBorder="1" applyAlignment="1" applyProtection="1">
      <alignment horizontal="center" vertical="center" wrapText="1"/>
    </xf>
    <xf numFmtId="43" fontId="1" fillId="4" borderId="24" xfId="2" applyFont="1" applyFill="1" applyBorder="1" applyAlignment="1" applyProtection="1">
      <alignment vertical="center" wrapText="1"/>
    </xf>
    <xf numFmtId="43" fontId="1" fillId="4" borderId="25" xfId="2" applyFont="1" applyFill="1" applyBorder="1" applyAlignment="1" applyProtection="1">
      <alignment vertical="center" wrapText="1"/>
    </xf>
    <xf numFmtId="43" fontId="1" fillId="4" borderId="26" xfId="2" applyFont="1" applyFill="1" applyBorder="1" applyAlignment="1" applyProtection="1">
      <alignment vertical="center" wrapText="1"/>
    </xf>
    <xf numFmtId="43" fontId="2" fillId="4" borderId="42" xfId="2" applyFont="1" applyFill="1" applyBorder="1" applyAlignment="1" applyProtection="1">
      <alignment vertical="center" wrapText="1"/>
    </xf>
    <xf numFmtId="43" fontId="1" fillId="4" borderId="27" xfId="2" applyFont="1" applyFill="1" applyBorder="1" applyAlignment="1" applyProtection="1">
      <alignment horizontal="justify" vertical="center" wrapText="1"/>
    </xf>
    <xf numFmtId="43" fontId="1" fillId="4" borderId="23" xfId="2" applyFont="1" applyFill="1" applyBorder="1" applyAlignment="1" applyProtection="1">
      <alignment horizontal="justify" vertical="center" wrapText="1"/>
    </xf>
    <xf numFmtId="43" fontId="1" fillId="4" borderId="28" xfId="2" applyFont="1" applyFill="1" applyBorder="1" applyAlignment="1" applyProtection="1">
      <alignment horizontal="justify" vertical="center" wrapText="1"/>
    </xf>
    <xf numFmtId="43" fontId="2" fillId="4" borderId="43" xfId="2" applyFont="1" applyFill="1" applyBorder="1" applyAlignment="1" applyProtection="1">
      <alignment horizontal="justify" vertical="center" wrapText="1"/>
    </xf>
    <xf numFmtId="43" fontId="1" fillId="4" borderId="27" xfId="2" applyFont="1" applyFill="1" applyBorder="1" applyAlignment="1" applyProtection="1">
      <alignment vertical="center" wrapText="1"/>
    </xf>
    <xf numFmtId="43" fontId="1" fillId="4" borderId="23" xfId="2" applyFont="1" applyFill="1" applyBorder="1" applyAlignment="1" applyProtection="1">
      <alignment vertical="center" wrapText="1"/>
    </xf>
    <xf numFmtId="43" fontId="1" fillId="4" borderId="28" xfId="2" applyFont="1" applyFill="1" applyBorder="1" applyAlignment="1" applyProtection="1">
      <alignment vertical="center" wrapText="1"/>
    </xf>
    <xf numFmtId="43" fontId="2" fillId="4" borderId="43" xfId="2" applyFont="1" applyFill="1" applyBorder="1" applyAlignment="1" applyProtection="1">
      <alignment vertical="center" wrapText="1"/>
    </xf>
    <xf numFmtId="43" fontId="1" fillId="4" borderId="29" xfId="2" applyFont="1" applyFill="1" applyBorder="1" applyAlignment="1" applyProtection="1">
      <alignment vertical="center" wrapText="1"/>
    </xf>
    <xf numFmtId="43" fontId="1" fillId="4" borderId="30" xfId="2" applyFont="1" applyFill="1" applyBorder="1" applyAlignment="1" applyProtection="1">
      <alignment vertical="center" wrapText="1"/>
    </xf>
    <xf numFmtId="43" fontId="1" fillId="4" borderId="31" xfId="2" applyFont="1" applyFill="1" applyBorder="1" applyAlignment="1" applyProtection="1">
      <alignment vertical="center" wrapText="1"/>
    </xf>
    <xf numFmtId="43" fontId="2" fillId="4" borderId="44" xfId="2" applyFont="1" applyFill="1" applyBorder="1" applyAlignment="1" applyProtection="1">
      <alignment vertical="center" wrapText="1"/>
    </xf>
    <xf numFmtId="43" fontId="2" fillId="7" borderId="33" xfId="2" applyFont="1" applyFill="1" applyBorder="1" applyAlignment="1" applyProtection="1">
      <alignment vertical="center" wrapText="1"/>
    </xf>
    <xf numFmtId="43" fontId="2" fillId="7" borderId="35" xfId="2" applyFont="1" applyFill="1" applyBorder="1" applyAlignment="1" applyProtection="1">
      <alignment vertical="center" wrapText="1"/>
    </xf>
    <xf numFmtId="43" fontId="2" fillId="7" borderId="34" xfId="2" applyFont="1" applyFill="1" applyBorder="1" applyAlignment="1" applyProtection="1">
      <alignment vertical="center" wrapText="1"/>
    </xf>
    <xf numFmtId="43" fontId="1" fillId="2" borderId="42" xfId="2" applyFont="1" applyFill="1" applyBorder="1" applyAlignment="1" applyProtection="1">
      <alignment horizontal="center" vertical="center" wrapText="1"/>
      <protection locked="0"/>
    </xf>
    <xf numFmtId="43" fontId="1" fillId="2" borderId="43" xfId="2" applyFont="1" applyFill="1" applyBorder="1" applyAlignment="1" applyProtection="1">
      <alignment horizontal="center" vertical="center" wrapText="1"/>
      <protection locked="0"/>
    </xf>
    <xf numFmtId="43" fontId="1" fillId="2" borderId="44" xfId="2" applyFont="1" applyFill="1" applyBorder="1" applyAlignment="1" applyProtection="1">
      <alignment horizontal="center" vertical="center" wrapText="1"/>
      <protection locked="0"/>
    </xf>
    <xf numFmtId="43" fontId="1" fillId="0" borderId="42" xfId="2" applyFont="1" applyFill="1" applyBorder="1" applyAlignment="1" applyProtection="1">
      <alignment horizontal="left" vertical="center" wrapText="1"/>
      <protection locked="0"/>
    </xf>
    <xf numFmtId="43" fontId="10" fillId="0" borderId="43" xfId="2" applyFont="1" applyFill="1" applyBorder="1" applyAlignment="1" applyProtection="1">
      <alignment horizontal="left" vertical="center" wrapText="1"/>
      <protection locked="0"/>
    </xf>
    <xf numFmtId="43" fontId="10" fillId="0" borderId="44" xfId="2" applyFont="1" applyFill="1" applyBorder="1" applyAlignment="1" applyProtection="1">
      <alignment horizontal="left" vertical="center" wrapText="1"/>
      <protection locked="0"/>
    </xf>
    <xf numFmtId="0" fontId="1" fillId="0" borderId="18" xfId="0" applyFont="1" applyBorder="1" applyAlignment="1" applyProtection="1">
      <alignment horizontal="justify" vertical="center" wrapText="1"/>
    </xf>
    <xf numFmtId="0" fontId="12" fillId="4" borderId="42" xfId="0" applyFont="1" applyFill="1" applyBorder="1" applyAlignment="1" applyProtection="1">
      <alignment horizontal="center" vertical="center" wrapText="1"/>
    </xf>
    <xf numFmtId="167" fontId="1" fillId="4" borderId="45" xfId="0" applyNumberFormat="1" applyFont="1" applyFill="1" applyBorder="1" applyAlignment="1" applyProtection="1">
      <alignment vertical="center" wrapText="1"/>
    </xf>
    <xf numFmtId="43" fontId="1" fillId="4" borderId="42" xfId="2" applyFont="1" applyFill="1" applyBorder="1" applyAlignment="1" applyProtection="1">
      <alignment vertical="center" wrapText="1"/>
    </xf>
    <xf numFmtId="0" fontId="12" fillId="4" borderId="43" xfId="0" applyFont="1" applyFill="1" applyBorder="1" applyAlignment="1" applyProtection="1">
      <alignment horizontal="center" vertical="center" wrapText="1"/>
    </xf>
    <xf numFmtId="167" fontId="1" fillId="4" borderId="46" xfId="0" applyNumberFormat="1" applyFont="1" applyFill="1" applyBorder="1" applyAlignment="1" applyProtection="1">
      <alignment vertical="center" wrapText="1"/>
    </xf>
    <xf numFmtId="43" fontId="1" fillId="4" borderId="43" xfId="2" applyFont="1" applyFill="1" applyBorder="1" applyAlignment="1" applyProtection="1">
      <alignment vertical="center" wrapText="1"/>
    </xf>
    <xf numFmtId="0" fontId="12" fillId="4" borderId="44" xfId="0" applyFont="1" applyFill="1" applyBorder="1" applyAlignment="1" applyProtection="1">
      <alignment horizontal="center" vertical="center" wrapText="1"/>
    </xf>
    <xf numFmtId="167" fontId="1" fillId="4" borderId="53" xfId="0" applyNumberFormat="1" applyFont="1" applyFill="1" applyBorder="1" applyAlignment="1" applyProtection="1">
      <alignment vertical="center" wrapText="1"/>
    </xf>
    <xf numFmtId="43" fontId="1" fillId="4" borderId="52" xfId="2" applyFont="1" applyFill="1" applyBorder="1" applyAlignment="1" applyProtection="1">
      <alignment vertical="center" wrapText="1"/>
    </xf>
    <xf numFmtId="167" fontId="2" fillId="4" borderId="4" xfId="0" applyNumberFormat="1" applyFont="1" applyFill="1" applyBorder="1" applyAlignment="1" applyProtection="1">
      <alignment horizontal="center" vertical="center" wrapText="1"/>
    </xf>
    <xf numFmtId="164" fontId="2" fillId="4" borderId="4" xfId="0" applyNumberFormat="1" applyFont="1" applyFill="1" applyBorder="1" applyAlignment="1" applyProtection="1">
      <alignment horizontal="center" vertical="center" wrapText="1"/>
    </xf>
    <xf numFmtId="167" fontId="1" fillId="4" borderId="39" xfId="0" applyNumberFormat="1" applyFont="1" applyFill="1" applyBorder="1" applyAlignment="1" applyProtection="1">
      <alignment horizontal="center" vertical="center" wrapText="1"/>
    </xf>
    <xf numFmtId="167" fontId="1" fillId="4" borderId="39" xfId="0" applyNumberFormat="1" applyFont="1" applyFill="1" applyBorder="1" applyAlignment="1" applyProtection="1">
      <alignment vertical="center" wrapText="1"/>
    </xf>
    <xf numFmtId="167" fontId="1" fillId="4" borderId="45" xfId="0" applyNumberFormat="1" applyFont="1" applyFill="1" applyBorder="1" applyAlignment="1" applyProtection="1">
      <alignment horizontal="center" vertical="center" wrapText="1"/>
    </xf>
    <xf numFmtId="167" fontId="1" fillId="4" borderId="40" xfId="0" applyNumberFormat="1" applyFont="1" applyFill="1" applyBorder="1" applyAlignment="1" applyProtection="1">
      <alignment horizontal="center" vertical="center" wrapText="1"/>
    </xf>
    <xf numFmtId="167" fontId="1" fillId="4" borderId="40" xfId="0" applyNumberFormat="1" applyFont="1" applyFill="1" applyBorder="1" applyAlignment="1" applyProtection="1">
      <alignment vertical="center" wrapText="1"/>
    </xf>
    <xf numFmtId="167" fontId="1" fillId="4" borderId="46" xfId="0" applyNumberFormat="1" applyFont="1" applyFill="1" applyBorder="1" applyAlignment="1" applyProtection="1">
      <alignment horizontal="center" vertical="center" wrapText="1"/>
    </xf>
    <xf numFmtId="167" fontId="1" fillId="4" borderId="41" xfId="0" applyNumberFormat="1" applyFont="1" applyFill="1" applyBorder="1" applyAlignment="1" applyProtection="1">
      <alignment horizontal="center" vertical="center" wrapText="1"/>
    </xf>
    <xf numFmtId="167" fontId="1" fillId="4" borderId="44" xfId="0" applyNumberFormat="1" applyFont="1" applyFill="1" applyBorder="1" applyAlignment="1" applyProtection="1">
      <alignment horizontal="center" vertical="center" wrapText="1"/>
    </xf>
    <xf numFmtId="167" fontId="1" fillId="4" borderId="41" xfId="0" applyNumberFormat="1" applyFont="1" applyFill="1" applyBorder="1" applyAlignment="1" applyProtection="1">
      <alignment vertical="center" wrapText="1"/>
    </xf>
    <xf numFmtId="167" fontId="1" fillId="4" borderId="47" xfId="0" applyNumberFormat="1" applyFont="1" applyFill="1" applyBorder="1" applyAlignment="1" applyProtection="1">
      <alignment horizontal="center" vertical="center" wrapText="1"/>
    </xf>
    <xf numFmtId="167" fontId="1" fillId="4" borderId="52" xfId="0" applyNumberFormat="1" applyFont="1" applyFill="1" applyBorder="1" applyAlignment="1" applyProtection="1">
      <alignment horizontal="center" vertical="center" wrapText="1"/>
    </xf>
    <xf numFmtId="0" fontId="7" fillId="0" borderId="0" xfId="0" applyFont="1" applyBorder="1" applyAlignment="1" applyProtection="1">
      <alignment horizontal="left" vertical="center" wrapText="1"/>
    </xf>
    <xf numFmtId="169" fontId="2" fillId="10" borderId="14" xfId="2" applyNumberFormat="1" applyFont="1" applyFill="1" applyBorder="1" applyAlignment="1" applyProtection="1">
      <alignment vertical="center" wrapText="1"/>
    </xf>
    <xf numFmtId="43" fontId="2" fillId="12" borderId="69" xfId="2" applyFont="1" applyFill="1" applyBorder="1" applyAlignment="1" applyProtection="1">
      <alignment horizontal="center" vertical="center" wrapText="1"/>
    </xf>
    <xf numFmtId="0" fontId="4" fillId="0" borderId="11" xfId="0" applyFont="1" applyBorder="1" applyAlignment="1" applyProtection="1">
      <alignment vertical="center" wrapText="1"/>
      <protection locked="0"/>
    </xf>
    <xf numFmtId="0" fontId="16" fillId="0" borderId="24"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2" fillId="7" borderId="61"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2" fillId="7" borderId="63"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1" fillId="0" borderId="15" xfId="0" applyFont="1" applyBorder="1" applyAlignment="1" applyProtection="1">
      <alignment horizontal="justify" vertical="center" wrapText="1"/>
    </xf>
    <xf numFmtId="0" fontId="1" fillId="0" borderId="16" xfId="0" applyFont="1" applyBorder="1" applyAlignment="1" applyProtection="1">
      <alignment horizontal="justify" vertical="center" wrapText="1"/>
    </xf>
    <xf numFmtId="0" fontId="1" fillId="0" borderId="17" xfId="0" applyFont="1" applyBorder="1" applyAlignment="1" applyProtection="1">
      <alignment horizontal="justify" vertical="center" wrapText="1"/>
    </xf>
    <xf numFmtId="0" fontId="1" fillId="0" borderId="19" xfId="0" applyFont="1" applyBorder="1" applyAlignment="1" applyProtection="1">
      <alignment horizontal="justify" vertical="center" wrapText="1"/>
    </xf>
    <xf numFmtId="0" fontId="5" fillId="0" borderId="0" xfId="0" applyFont="1" applyBorder="1" applyAlignment="1" applyProtection="1">
      <alignment horizontal="right" vertical="center" wrapText="1"/>
    </xf>
    <xf numFmtId="165" fontId="5" fillId="0" borderId="0" xfId="0" applyNumberFormat="1" applyFont="1" applyBorder="1" applyAlignment="1" applyProtection="1">
      <alignment vertical="center" wrapText="1"/>
    </xf>
    <xf numFmtId="0" fontId="13" fillId="0" borderId="0" xfId="0" applyFont="1" applyBorder="1" applyAlignment="1" applyProtection="1">
      <alignment horizontal="justify" vertical="center" wrapText="1"/>
    </xf>
    <xf numFmtId="0" fontId="1" fillId="0" borderId="20" xfId="0" applyFont="1" applyBorder="1" applyAlignment="1" applyProtection="1">
      <alignment horizontal="justify" vertical="center" wrapText="1"/>
    </xf>
    <xf numFmtId="0" fontId="1" fillId="0" borderId="21" xfId="0" applyFont="1" applyBorder="1" applyAlignment="1" applyProtection="1">
      <alignment horizontal="justify" vertical="center" wrapText="1"/>
    </xf>
    <xf numFmtId="0" fontId="1" fillId="0" borderId="22" xfId="0" applyFont="1" applyBorder="1" applyAlignment="1" applyProtection="1">
      <alignment horizontal="justify" vertical="center" wrapText="1"/>
    </xf>
    <xf numFmtId="0" fontId="0" fillId="0" borderId="0" xfId="0" applyFill="1"/>
    <xf numFmtId="0" fontId="2" fillId="0" borderId="23" xfId="0" applyFont="1" applyFill="1" applyBorder="1" applyAlignment="1">
      <alignment vertical="center" wrapText="1"/>
    </xf>
    <xf numFmtId="0" fontId="14" fillId="13" borderId="0" xfId="0" applyFont="1" applyFill="1"/>
    <xf numFmtId="0" fontId="2" fillId="2" borderId="23" xfId="0" applyFont="1" applyFill="1" applyBorder="1" applyAlignment="1">
      <alignment horizontal="center" vertical="center" wrapText="1"/>
    </xf>
    <xf numFmtId="0" fontId="9" fillId="0" borderId="0" xfId="0" applyFont="1" applyBorder="1" applyAlignment="1" applyProtection="1">
      <alignment horizontal="justify" vertical="center" wrapText="1"/>
    </xf>
    <xf numFmtId="0" fontId="5" fillId="0" borderId="0" xfId="0" applyFont="1" applyBorder="1" applyAlignment="1" applyProtection="1">
      <alignment horizontal="right" vertical="center" wrapText="1"/>
    </xf>
    <xf numFmtId="0" fontId="2" fillId="0" borderId="0" xfId="0" applyFont="1" applyFill="1" applyBorder="1" applyAlignment="1" applyProtection="1">
      <alignment vertical="center" wrapText="1"/>
    </xf>
    <xf numFmtId="0" fontId="1" fillId="0" borderId="19" xfId="0" applyFont="1" applyBorder="1" applyAlignment="1" applyProtection="1">
      <alignment vertical="center" wrapText="1"/>
    </xf>
    <xf numFmtId="0" fontId="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1" fillId="0" borderId="22" xfId="0" applyFont="1" applyBorder="1" applyAlignment="1" applyProtection="1">
      <alignment vertical="center" wrapText="1"/>
    </xf>
    <xf numFmtId="165" fontId="5" fillId="0" borderId="19" xfId="0" applyNumberFormat="1" applyFont="1" applyBorder="1" applyAlignment="1" applyProtection="1">
      <alignment vertical="center" wrapText="1"/>
    </xf>
    <xf numFmtId="0" fontId="1" fillId="2" borderId="0" xfId="0" applyFont="1" applyFill="1" applyBorder="1" applyAlignment="1" applyProtection="1">
      <alignment horizontal="justify" vertical="center" wrapText="1"/>
    </xf>
    <xf numFmtId="0" fontId="2" fillId="2" borderId="0" xfId="0" applyFont="1" applyFill="1" applyBorder="1" applyAlignment="1" applyProtection="1">
      <alignment vertical="center" wrapText="1"/>
    </xf>
    <xf numFmtId="167" fontId="1" fillId="6" borderId="24" xfId="0" applyNumberFormat="1" applyFont="1" applyFill="1" applyBorder="1" applyAlignment="1" applyProtection="1">
      <alignment horizontal="center" vertical="center" wrapText="1"/>
    </xf>
    <xf numFmtId="167" fontId="1" fillId="6" borderId="36" xfId="0" applyNumberFormat="1" applyFont="1" applyFill="1" applyBorder="1" applyAlignment="1" applyProtection="1">
      <alignment horizontal="center" vertical="center" wrapText="1"/>
    </xf>
    <xf numFmtId="167" fontId="1" fillId="6" borderId="37"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justify" vertical="center" wrapText="1"/>
    </xf>
    <xf numFmtId="167" fontId="2" fillId="2" borderId="0" xfId="0" applyNumberFormat="1" applyFont="1" applyFill="1" applyBorder="1" applyAlignment="1" applyProtection="1">
      <alignment vertical="center" wrapText="1"/>
    </xf>
    <xf numFmtId="0" fontId="5" fillId="6" borderId="24" xfId="0" applyFont="1" applyFill="1" applyBorder="1" applyAlignment="1" applyProtection="1">
      <alignment horizontal="center" vertical="center" wrapText="1"/>
    </xf>
    <xf numFmtId="0" fontId="5" fillId="6" borderId="27" xfId="0" applyFont="1" applyFill="1" applyBorder="1" applyAlignment="1" applyProtection="1">
      <alignment horizontal="center" vertical="center" wrapText="1"/>
    </xf>
    <xf numFmtId="167" fontId="1" fillId="6" borderId="27" xfId="0" applyNumberFormat="1" applyFont="1" applyFill="1" applyBorder="1" applyAlignment="1" applyProtection="1">
      <alignment horizontal="center" vertical="center" wrapText="1"/>
    </xf>
    <xf numFmtId="0" fontId="5" fillId="6" borderId="29" xfId="0" applyFont="1" applyFill="1" applyBorder="1" applyAlignment="1" applyProtection="1">
      <alignment horizontal="center" vertical="center" wrapText="1"/>
    </xf>
    <xf numFmtId="0" fontId="1" fillId="0" borderId="11"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167" fontId="17" fillId="4" borderId="45" xfId="0" applyNumberFormat="1" applyFont="1" applyFill="1" applyBorder="1" applyAlignment="1" applyProtection="1">
      <alignment horizontal="center" vertical="center" wrapText="1"/>
    </xf>
    <xf numFmtId="167" fontId="17" fillId="4" borderId="46" xfId="0" applyNumberFormat="1" applyFont="1" applyFill="1" applyBorder="1" applyAlignment="1" applyProtection="1">
      <alignment horizontal="center" vertical="center" wrapText="1"/>
    </xf>
    <xf numFmtId="167" fontId="7" fillId="2" borderId="0" xfId="0" applyNumberFormat="1" applyFont="1" applyFill="1" applyBorder="1" applyAlignment="1" applyProtection="1">
      <alignment horizontal="center" vertical="center" wrapText="1"/>
    </xf>
    <xf numFmtId="0" fontId="1" fillId="0" borderId="18" xfId="0" applyFont="1" applyFill="1" applyBorder="1" applyAlignment="1" applyProtection="1">
      <alignment horizontal="justify" vertical="center" wrapText="1"/>
    </xf>
    <xf numFmtId="0" fontId="6" fillId="0" borderId="0" xfId="0" applyFont="1" applyBorder="1" applyAlignment="1" applyProtection="1">
      <alignment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67" fontId="10" fillId="2" borderId="42" xfId="0" applyNumberFormat="1" applyFont="1" applyFill="1" applyBorder="1" applyAlignment="1" applyProtection="1">
      <alignment horizontal="center" vertical="center" wrapText="1"/>
      <protection locked="0"/>
    </xf>
    <xf numFmtId="167" fontId="10" fillId="2" borderId="43" xfId="0" applyNumberFormat="1" applyFont="1" applyFill="1" applyBorder="1" applyAlignment="1" applyProtection="1">
      <alignment horizontal="center" vertical="center" wrapText="1"/>
      <protection locked="0"/>
    </xf>
    <xf numFmtId="167" fontId="10" fillId="2" borderId="44"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5" fillId="2" borderId="31" xfId="0" applyFont="1" applyFill="1" applyBorder="1" applyAlignment="1" applyProtection="1">
      <alignment horizontal="center" vertical="center" wrapText="1"/>
      <protection locked="0"/>
    </xf>
    <xf numFmtId="167" fontId="5" fillId="2" borderId="47" xfId="0" applyNumberFormat="1"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xf>
    <xf numFmtId="43" fontId="1" fillId="12" borderId="69" xfId="2" applyFont="1" applyFill="1" applyBorder="1" applyAlignment="1" applyProtection="1">
      <alignment horizontal="center" vertical="center" wrapText="1"/>
    </xf>
    <xf numFmtId="43" fontId="1" fillId="12" borderId="3" xfId="2" applyFont="1" applyFill="1" applyBorder="1" applyAlignment="1" applyProtection="1">
      <alignment horizontal="center" vertical="center" wrapText="1"/>
    </xf>
    <xf numFmtId="43" fontId="1" fillId="4" borderId="66" xfId="2" applyFont="1" applyFill="1" applyBorder="1" applyAlignment="1" applyProtection="1">
      <alignment horizontal="center" vertical="center" wrapText="1"/>
    </xf>
    <xf numFmtId="43" fontId="1" fillId="4" borderId="32" xfId="2" applyFont="1" applyFill="1" applyBorder="1" applyAlignment="1" applyProtection="1">
      <alignment horizontal="center" vertical="center" wrapText="1"/>
    </xf>
    <xf numFmtId="43" fontId="1" fillId="4" borderId="38" xfId="2" applyFont="1" applyFill="1" applyBorder="1" applyAlignment="1" applyProtection="1">
      <alignment horizontal="center" vertical="center" wrapText="1"/>
    </xf>
    <xf numFmtId="43" fontId="1" fillId="4" borderId="71" xfId="2" applyFont="1" applyFill="1" applyBorder="1" applyAlignment="1" applyProtection="1">
      <alignment horizontal="center" vertical="center" wrapText="1"/>
    </xf>
    <xf numFmtId="43" fontId="1" fillId="4" borderId="65" xfId="2" applyFont="1" applyFill="1" applyBorder="1" applyAlignment="1" applyProtection="1">
      <alignment horizontal="center" vertical="center" wrapText="1"/>
    </xf>
    <xf numFmtId="43" fontId="1" fillId="4" borderId="60" xfId="2" applyFont="1" applyFill="1" applyBorder="1" applyAlignment="1" applyProtection="1">
      <alignment horizontal="center" vertical="center" wrapText="1"/>
    </xf>
    <xf numFmtId="43" fontId="1" fillId="4" borderId="57" xfId="2" applyFont="1" applyFill="1" applyBorder="1" applyAlignment="1" applyProtection="1">
      <alignment horizontal="center" vertical="center" wrapText="1"/>
    </xf>
    <xf numFmtId="43" fontId="1" fillId="4" borderId="56" xfId="2" applyFont="1" applyFill="1" applyBorder="1" applyAlignment="1" applyProtection="1">
      <alignment horizontal="center" vertical="center" wrapText="1"/>
    </xf>
    <xf numFmtId="43" fontId="2" fillId="4" borderId="58" xfId="2" applyFont="1" applyFill="1" applyBorder="1" applyAlignment="1" applyProtection="1">
      <alignment horizontal="center" vertical="center" wrapText="1"/>
    </xf>
    <xf numFmtId="41" fontId="7" fillId="0" borderId="0" xfId="0" applyNumberFormat="1" applyFont="1" applyFill="1" applyBorder="1" applyAlignment="1" applyProtection="1">
      <alignment horizontal="center" vertical="center" wrapText="1"/>
    </xf>
    <xf numFmtId="167" fontId="1" fillId="0" borderId="0" xfId="0" applyNumberFormat="1" applyFont="1" applyFill="1" applyBorder="1" applyAlignment="1" applyProtection="1">
      <alignment horizontal="left" vertical="center" wrapText="1"/>
    </xf>
    <xf numFmtId="0" fontId="13" fillId="0" borderId="18" xfId="0" applyFont="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2" fillId="7" borderId="13" xfId="0" applyFont="1" applyFill="1" applyBorder="1" applyAlignment="1" applyProtection="1">
      <alignment vertical="center" wrapText="1"/>
    </xf>
    <xf numFmtId="0" fontId="5" fillId="6" borderId="4" xfId="0" applyFont="1" applyFill="1" applyBorder="1" applyAlignment="1" applyProtection="1">
      <alignment horizontal="left" vertical="center" wrapText="1"/>
    </xf>
    <xf numFmtId="49" fontId="2" fillId="6" borderId="4" xfId="0" applyNumberFormat="1" applyFont="1" applyFill="1" applyBorder="1" applyAlignment="1" applyProtection="1">
      <alignment horizontal="center" vertical="center" wrapText="1"/>
    </xf>
    <xf numFmtId="166" fontId="2" fillId="6" borderId="4" xfId="0" applyNumberFormat="1" applyFont="1" applyFill="1" applyBorder="1" applyAlignment="1" applyProtection="1">
      <alignment horizontal="center" vertical="center" wrapText="1"/>
    </xf>
    <xf numFmtId="44" fontId="2" fillId="6" borderId="4" xfId="0" applyNumberFormat="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7" fillId="0" borderId="21" xfId="0" applyFont="1" applyBorder="1" applyAlignment="1" applyProtection="1">
      <alignment vertical="center" wrapText="1"/>
    </xf>
    <xf numFmtId="0" fontId="7" fillId="2" borderId="54"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7" fillId="2" borderId="52"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5" fillId="0" borderId="16" xfId="0" applyFont="1" applyBorder="1" applyAlignment="1" applyProtection="1">
      <alignment horizontal="right" vertical="center" wrapText="1"/>
    </xf>
    <xf numFmtId="165" fontId="5" fillId="0" borderId="16" xfId="0" applyNumberFormat="1" applyFont="1" applyBorder="1" applyAlignment="1" applyProtection="1">
      <alignment horizontal="left" vertical="center" wrapText="1"/>
    </xf>
    <xf numFmtId="165" fontId="5" fillId="0" borderId="17" xfId="0" applyNumberFormat="1" applyFont="1" applyBorder="1" applyAlignment="1" applyProtection="1">
      <alignment vertical="center" wrapText="1"/>
    </xf>
    <xf numFmtId="0" fontId="2" fillId="0" borderId="19" xfId="0" applyFont="1" applyFill="1" applyBorder="1" applyAlignment="1" applyProtection="1">
      <alignment vertical="center" wrapText="1"/>
    </xf>
    <xf numFmtId="0" fontId="1" fillId="0" borderId="19" xfId="0" applyFont="1" applyFill="1" applyBorder="1" applyAlignment="1" applyProtection="1">
      <alignment horizontal="justify" vertical="center" wrapText="1"/>
    </xf>
    <xf numFmtId="0" fontId="1" fillId="0" borderId="19" xfId="0" applyFont="1" applyFill="1" applyBorder="1" applyAlignment="1" applyProtection="1">
      <alignment vertical="center" wrapText="1"/>
    </xf>
    <xf numFmtId="0" fontId="7" fillId="0" borderId="19" xfId="0" applyFont="1" applyBorder="1" applyAlignment="1" applyProtection="1">
      <alignment vertical="center" wrapText="1"/>
    </xf>
    <xf numFmtId="0" fontId="13" fillId="0" borderId="20" xfId="0" applyFont="1" applyBorder="1" applyAlignment="1" applyProtection="1">
      <alignment horizontal="justify" vertical="center" wrapText="1"/>
    </xf>
    <xf numFmtId="0" fontId="7" fillId="0" borderId="22" xfId="0" applyFont="1" applyBorder="1" applyAlignment="1" applyProtection="1">
      <alignment vertical="center" wrapText="1"/>
    </xf>
    <xf numFmtId="0" fontId="2" fillId="7" borderId="39" xfId="0" applyFont="1" applyFill="1" applyBorder="1" applyAlignment="1" applyProtection="1">
      <alignment horizontal="left" vertical="center" wrapText="1"/>
    </xf>
    <xf numFmtId="0" fontId="2" fillId="7" borderId="40" xfId="0" applyFont="1" applyFill="1" applyBorder="1" applyAlignment="1" applyProtection="1">
      <alignment horizontal="left" vertical="center" wrapText="1"/>
    </xf>
    <xf numFmtId="0" fontId="2" fillId="7" borderId="41" xfId="0" applyFont="1" applyFill="1" applyBorder="1" applyAlignment="1" applyProtection="1">
      <alignment horizontal="left" vertical="center" wrapText="1"/>
    </xf>
    <xf numFmtId="0" fontId="2" fillId="7" borderId="51" xfId="0" applyFont="1" applyFill="1" applyBorder="1" applyAlignment="1" applyProtection="1">
      <alignment horizontal="center" vertical="center" wrapText="1"/>
    </xf>
    <xf numFmtId="0" fontId="2" fillId="0" borderId="24" xfId="0" applyFont="1" applyFill="1" applyBorder="1" applyAlignment="1" applyProtection="1">
      <alignment horizontal="right" vertical="center" wrapText="1"/>
    </xf>
    <xf numFmtId="0" fontId="2" fillId="0" borderId="27" xfId="0" applyFont="1" applyFill="1" applyBorder="1" applyAlignment="1" applyProtection="1">
      <alignment horizontal="right" vertical="center" wrapText="1"/>
    </xf>
    <xf numFmtId="0" fontId="2" fillId="0" borderId="29" xfId="0" applyFont="1" applyFill="1" applyBorder="1" applyAlignment="1" applyProtection="1">
      <alignment horizontal="right" vertical="center" wrapText="1"/>
    </xf>
    <xf numFmtId="0" fontId="7" fillId="2" borderId="25"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1" fillId="0" borderId="15" xfId="0" applyFont="1" applyBorder="1" applyAlignment="1" applyProtection="1"/>
    <xf numFmtId="0" fontId="1" fillId="0" borderId="16" xfId="0" applyFont="1" applyBorder="1" applyAlignment="1" applyProtection="1"/>
    <xf numFmtId="0" fontId="1" fillId="0" borderId="17" xfId="0" applyFont="1" applyBorder="1" applyAlignment="1" applyProtection="1"/>
    <xf numFmtId="0" fontId="1" fillId="0" borderId="0" xfId="0" applyFont="1" applyAlignment="1" applyProtection="1"/>
    <xf numFmtId="0" fontId="1" fillId="0" borderId="18" xfId="0" applyFont="1" applyBorder="1" applyAlignment="1" applyProtection="1">
      <alignment horizontal="justify" vertical="center"/>
    </xf>
    <xf numFmtId="0" fontId="1" fillId="0" borderId="0" xfId="0" applyFont="1" applyBorder="1" applyAlignment="1" applyProtection="1">
      <alignment horizontal="justify" vertical="center"/>
    </xf>
    <xf numFmtId="0" fontId="5" fillId="0" borderId="0" xfId="0" applyFont="1" applyBorder="1" applyAlignment="1" applyProtection="1">
      <alignment horizontal="right" vertical="center"/>
    </xf>
    <xf numFmtId="165" fontId="5" fillId="0" borderId="0" xfId="0" applyNumberFormat="1" applyFont="1" applyBorder="1" applyAlignment="1" applyProtection="1">
      <alignment horizontal="left" vertical="center"/>
    </xf>
    <xf numFmtId="165" fontId="5" fillId="0" borderId="19" xfId="0" applyNumberFormat="1" applyFont="1" applyBorder="1" applyAlignment="1" applyProtection="1">
      <alignment horizontal="left" vertical="center"/>
    </xf>
    <xf numFmtId="0" fontId="1" fillId="0" borderId="0" xfId="0" applyFont="1" applyFill="1" applyBorder="1" applyAlignment="1" applyProtection="1">
      <alignment horizontal="justify" vertical="center"/>
    </xf>
    <xf numFmtId="0" fontId="1" fillId="0" borderId="19" xfId="0" applyFont="1" applyFill="1" applyBorder="1" applyAlignment="1" applyProtection="1">
      <alignment horizontal="justify" vertical="center"/>
    </xf>
    <xf numFmtId="0" fontId="1" fillId="0" borderId="0" xfId="0" applyFont="1" applyAlignment="1" applyProtection="1">
      <alignment horizontal="justify" vertical="center"/>
    </xf>
    <xf numFmtId="0" fontId="1" fillId="0" borderId="18" xfId="0" applyFont="1" applyBorder="1" applyAlignment="1" applyProtection="1"/>
    <xf numFmtId="0" fontId="1" fillId="0" borderId="0" xfId="0" applyFont="1" applyBorder="1" applyAlignment="1" applyProtection="1"/>
    <xf numFmtId="0" fontId="1" fillId="0" borderId="19" xfId="0" applyNumberFormat="1" applyFont="1" applyBorder="1" applyAlignment="1" applyProtection="1">
      <alignment horizontal="justify"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19" xfId="0" applyFont="1" applyBorder="1" applyAlignment="1" applyProtection="1">
      <alignment horizontal="center" vertical="center"/>
    </xf>
    <xf numFmtId="0" fontId="1" fillId="0" borderId="20" xfId="0" applyFont="1" applyBorder="1" applyAlignment="1" applyProtection="1"/>
    <xf numFmtId="0" fontId="1" fillId="0" borderId="21" xfId="0" applyFont="1" applyBorder="1" applyAlignment="1" applyProtection="1"/>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2" fillId="0" borderId="0" xfId="0" applyFont="1" applyFill="1" applyBorder="1" applyAlignment="1" applyProtection="1">
      <alignment horizontal="justify" vertical="center" wrapText="1"/>
    </xf>
    <xf numFmtId="165" fontId="5" fillId="0" borderId="0" xfId="0" applyNumberFormat="1" applyFont="1" applyBorder="1" applyAlignment="1" applyProtection="1">
      <alignment horizontal="left" vertical="center" wrapText="1"/>
    </xf>
    <xf numFmtId="0" fontId="5" fillId="0" borderId="0" xfId="0" applyFont="1" applyBorder="1" applyAlignment="1" applyProtection="1">
      <alignment horizontal="right" vertical="center" wrapText="1"/>
    </xf>
    <xf numFmtId="0" fontId="5" fillId="5" borderId="29"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165" fontId="5" fillId="0" borderId="0" xfId="0" applyNumberFormat="1" applyFont="1" applyBorder="1" applyAlignment="1" applyProtection="1">
      <alignment horizontal="left" vertical="center" wrapText="1"/>
    </xf>
    <xf numFmtId="0" fontId="2" fillId="7" borderId="61" xfId="0" applyFont="1" applyFill="1" applyBorder="1" applyAlignment="1" applyProtection="1">
      <alignment horizontal="center" vertical="center" wrapText="1"/>
    </xf>
    <xf numFmtId="0" fontId="2" fillId="7" borderId="63"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xf>
    <xf numFmtId="166" fontId="2" fillId="6" borderId="35" xfId="0" applyNumberFormat="1" applyFont="1" applyFill="1" applyBorder="1" applyAlignment="1" applyProtection="1">
      <alignment horizontal="center" vertical="center" wrapText="1"/>
    </xf>
    <xf numFmtId="49" fontId="2" fillId="6" borderId="3" xfId="0" applyNumberFormat="1" applyFont="1" applyFill="1" applyBorder="1" applyAlignment="1" applyProtection="1">
      <alignment horizontal="center" vertical="center" wrapText="1"/>
    </xf>
    <xf numFmtId="44" fontId="2" fillId="6" borderId="35" xfId="0" applyNumberFormat="1" applyFont="1" applyFill="1" applyBorder="1" applyAlignment="1" applyProtection="1">
      <alignment horizontal="center" vertical="center" wrapText="1"/>
    </xf>
    <xf numFmtId="49" fontId="2" fillId="6" borderId="35" xfId="0" applyNumberFormat="1" applyFont="1" applyFill="1" applyBorder="1" applyAlignment="1" applyProtection="1">
      <alignment horizontal="center" vertical="center" wrapText="1"/>
    </xf>
    <xf numFmtId="0" fontId="5" fillId="6" borderId="69" xfId="0" applyFont="1" applyFill="1" applyBorder="1" applyAlignment="1" applyProtection="1">
      <alignment vertical="center" wrapText="1"/>
    </xf>
    <xf numFmtId="0" fontId="5" fillId="6" borderId="35" xfId="0" applyFont="1" applyFill="1" applyBorder="1" applyAlignment="1" applyProtection="1">
      <alignment vertical="center" wrapText="1"/>
    </xf>
    <xf numFmtId="0" fontId="5"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xf>
    <xf numFmtId="0" fontId="19" fillId="0" borderId="15" xfId="0" applyFont="1" applyBorder="1" applyAlignment="1" applyProtection="1">
      <alignment horizontal="justify" vertical="center" wrapText="1"/>
    </xf>
    <xf numFmtId="0" fontId="19" fillId="0" borderId="16" xfId="0" applyFont="1" applyBorder="1" applyAlignment="1" applyProtection="1">
      <alignment horizontal="justify" vertical="center" wrapText="1"/>
    </xf>
    <xf numFmtId="0" fontId="19" fillId="0" borderId="17" xfId="0" applyFont="1" applyBorder="1" applyAlignment="1" applyProtection="1">
      <alignment horizontal="justify" vertical="center" wrapText="1"/>
    </xf>
    <xf numFmtId="0" fontId="19" fillId="0" borderId="0" xfId="0" applyFont="1" applyAlignment="1" applyProtection="1">
      <alignment horizontal="justify" vertical="center" wrapText="1"/>
    </xf>
    <xf numFmtId="0" fontId="19" fillId="0" borderId="18" xfId="0" applyFont="1" applyBorder="1" applyAlignment="1" applyProtection="1">
      <alignment horizontal="justify" vertical="center" wrapText="1"/>
    </xf>
    <xf numFmtId="0" fontId="19" fillId="0" borderId="0" xfId="0" applyFont="1" applyBorder="1" applyAlignment="1" applyProtection="1">
      <alignment horizontal="justify" vertical="center" wrapText="1"/>
    </xf>
    <xf numFmtId="0" fontId="19" fillId="0" borderId="19" xfId="0" applyFont="1" applyBorder="1" applyAlignment="1" applyProtection="1">
      <alignment horizontal="justify" vertical="center" wrapText="1"/>
    </xf>
    <xf numFmtId="0" fontId="19" fillId="0" borderId="5" xfId="0" applyFont="1" applyBorder="1" applyAlignment="1" applyProtection="1">
      <alignment horizontal="justify" vertical="center" wrapText="1"/>
    </xf>
    <xf numFmtId="0" fontId="19" fillId="0" borderId="9" xfId="0" applyFont="1" applyBorder="1" applyAlignment="1" applyProtection="1">
      <alignment horizontal="justify" vertical="center" wrapText="1"/>
    </xf>
    <xf numFmtId="0" fontId="19" fillId="0" borderId="6" xfId="0" applyFont="1" applyBorder="1" applyAlignment="1" applyProtection="1">
      <alignment horizontal="justify" vertical="center" wrapText="1"/>
    </xf>
    <xf numFmtId="0" fontId="19" fillId="0" borderId="12" xfId="0" applyFont="1" applyBorder="1" applyAlignment="1" applyProtection="1">
      <alignment horizontal="justify" vertical="center" wrapText="1"/>
    </xf>
    <xf numFmtId="0" fontId="19" fillId="0" borderId="10" xfId="0" applyFont="1" applyBorder="1" applyAlignment="1" applyProtection="1">
      <alignment horizontal="justify" vertical="center" wrapText="1"/>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justify" vertical="center" wrapText="1"/>
      <protection locked="0"/>
    </xf>
    <xf numFmtId="0" fontId="22" fillId="0" borderId="0"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3" fillId="2" borderId="0" xfId="0" applyFont="1" applyFill="1" applyBorder="1" applyAlignment="1" applyProtection="1">
      <alignment vertical="center" wrapText="1"/>
    </xf>
    <xf numFmtId="0" fontId="19" fillId="0" borderId="11" xfId="0" applyFont="1" applyBorder="1" applyAlignment="1" applyProtection="1">
      <alignment horizontal="justify" vertical="center" wrapText="1"/>
    </xf>
    <xf numFmtId="0" fontId="19" fillId="2" borderId="0" xfId="0" applyFont="1" applyFill="1" applyBorder="1" applyAlignment="1" applyProtection="1">
      <alignment horizontal="justify" vertical="center" wrapText="1"/>
    </xf>
    <xf numFmtId="0" fontId="22" fillId="2" borderId="0" xfId="0" applyFont="1" applyFill="1" applyBorder="1" applyAlignment="1" applyProtection="1">
      <alignment vertical="center" wrapText="1"/>
      <protection locked="0"/>
    </xf>
    <xf numFmtId="0" fontId="19" fillId="0" borderId="0" xfId="0" applyFont="1" applyBorder="1" applyAlignment="1" applyProtection="1">
      <alignment horizontal="left" vertical="center" wrapText="1"/>
    </xf>
    <xf numFmtId="7" fontId="22" fillId="2" borderId="0" xfId="1" applyNumberFormat="1" applyFont="1" applyFill="1" applyBorder="1" applyAlignment="1" applyProtection="1">
      <alignment vertical="center" wrapText="1"/>
      <protection locked="0"/>
    </xf>
    <xf numFmtId="0" fontId="22"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19" fillId="0" borderId="7" xfId="0" applyFont="1" applyBorder="1" applyAlignment="1" applyProtection="1">
      <alignment horizontal="justify" vertical="center" wrapText="1"/>
    </xf>
    <xf numFmtId="0" fontId="19" fillId="0" borderId="8" xfId="0" applyFont="1" applyBorder="1" applyAlignment="1" applyProtection="1">
      <alignment horizontal="justify" vertical="center" wrapText="1"/>
    </xf>
    <xf numFmtId="0" fontId="19" fillId="0" borderId="20" xfId="0" applyFont="1" applyBorder="1" applyAlignment="1" applyProtection="1">
      <alignment horizontal="justify" vertical="center" wrapText="1"/>
    </xf>
    <xf numFmtId="0" fontId="19" fillId="0" borderId="21" xfId="0" applyFont="1" applyBorder="1" applyAlignment="1" applyProtection="1">
      <alignment horizontal="justify" vertical="center" wrapText="1"/>
    </xf>
    <xf numFmtId="0" fontId="19" fillId="0" borderId="22" xfId="0" applyFont="1" applyBorder="1" applyAlignment="1" applyProtection="1">
      <alignment horizontal="justify" vertical="center" wrapText="1"/>
    </xf>
    <xf numFmtId="0" fontId="5" fillId="0" borderId="0" xfId="0" applyFont="1" applyBorder="1" applyAlignment="1" applyProtection="1">
      <alignment vertical="center" wrapText="1"/>
      <protection locked="0"/>
    </xf>
    <xf numFmtId="0" fontId="2" fillId="7" borderId="1"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7" borderId="4"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7" fillId="2" borderId="42" xfId="0" applyFont="1" applyFill="1" applyBorder="1" applyAlignment="1" applyProtection="1">
      <alignment vertical="center" wrapText="1"/>
      <protection locked="0"/>
    </xf>
    <xf numFmtId="0" fontId="7" fillId="2" borderId="45" xfId="0" applyFont="1" applyFill="1" applyBorder="1" applyAlignment="1" applyProtection="1">
      <alignment vertical="center" wrapText="1"/>
      <protection locked="0"/>
    </xf>
    <xf numFmtId="0" fontId="7" fillId="2" borderId="46" xfId="0" applyFont="1" applyFill="1" applyBorder="1" applyAlignment="1" applyProtection="1">
      <alignment vertical="center" wrapText="1"/>
      <protection locked="0"/>
    </xf>
    <xf numFmtId="0" fontId="7" fillId="2" borderId="44" xfId="0" applyFont="1" applyFill="1" applyBorder="1" applyAlignment="1" applyProtection="1">
      <alignment vertical="center" wrapText="1"/>
      <protection locked="0"/>
    </xf>
    <xf numFmtId="0" fontId="7" fillId="2" borderId="47" xfId="0" applyFont="1" applyFill="1" applyBorder="1" applyAlignment="1" applyProtection="1">
      <alignment vertical="center" wrapText="1"/>
      <protection locked="0"/>
    </xf>
    <xf numFmtId="44" fontId="2" fillId="2" borderId="0"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justify" vertical="center" wrapText="1"/>
      <protection locked="0"/>
    </xf>
    <xf numFmtId="0" fontId="22" fillId="0" borderId="0" xfId="0" applyFont="1" applyBorder="1" applyAlignment="1" applyProtection="1">
      <alignment horizontal="justify" vertical="center" wrapText="1"/>
      <protection locked="0"/>
    </xf>
    <xf numFmtId="0" fontId="19" fillId="0" borderId="0" xfId="0" applyFont="1" applyBorder="1" applyAlignment="1" applyProtection="1">
      <alignment horizontal="center" vertical="center" wrapText="1"/>
    </xf>
    <xf numFmtId="0" fontId="5" fillId="0" borderId="0" xfId="0" applyFont="1" applyBorder="1" applyAlignment="1" applyProtection="1">
      <alignment horizontal="right" vertical="center" wrapText="1"/>
    </xf>
    <xf numFmtId="0" fontId="5" fillId="6" borderId="1"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justify" vertical="center" wrapText="1"/>
    </xf>
    <xf numFmtId="0" fontId="22" fillId="0" borderId="0" xfId="0" applyFont="1" applyFill="1" applyBorder="1" applyAlignment="1" applyProtection="1">
      <alignment vertical="center" wrapText="1"/>
    </xf>
    <xf numFmtId="0" fontId="3" fillId="2" borderId="0" xfId="0" applyFont="1" applyFill="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5" fillId="6" borderId="4"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27" fillId="2" borderId="47" xfId="0" applyFont="1" applyFill="1" applyBorder="1" applyAlignment="1" applyProtection="1">
      <alignment horizontal="center" vertical="center" wrapText="1"/>
      <protection locked="0"/>
    </xf>
    <xf numFmtId="0" fontId="7" fillId="2" borderId="75" xfId="0" applyFont="1" applyFill="1" applyBorder="1" applyAlignment="1" applyProtection="1">
      <alignment horizontal="left" vertical="center" wrapText="1"/>
      <protection locked="0"/>
    </xf>
    <xf numFmtId="0" fontId="7" fillId="2" borderId="76" xfId="0" applyFont="1" applyFill="1" applyBorder="1" applyAlignment="1" applyProtection="1">
      <alignment horizontal="left" vertical="center" wrapText="1"/>
      <protection locked="0"/>
    </xf>
    <xf numFmtId="0" fontId="7" fillId="2" borderId="68" xfId="0" applyFont="1" applyFill="1" applyBorder="1" applyAlignment="1" applyProtection="1">
      <alignment horizontal="left" vertical="center" wrapText="1"/>
      <protection locked="0"/>
    </xf>
    <xf numFmtId="0" fontId="7" fillId="2" borderId="67"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171" fontId="12" fillId="6" borderId="4" xfId="0" applyNumberFormat="1" applyFont="1" applyFill="1" applyBorder="1" applyAlignment="1" applyProtection="1">
      <alignment horizontal="center" vertical="center" wrapText="1"/>
    </xf>
    <xf numFmtId="172" fontId="2" fillId="2" borderId="39" xfId="0" applyNumberFormat="1" applyFont="1" applyFill="1" applyBorder="1" applyAlignment="1" applyProtection="1">
      <alignment horizontal="center" vertical="center" wrapText="1"/>
      <protection locked="0"/>
    </xf>
    <xf numFmtId="172" fontId="2" fillId="2" borderId="42" xfId="0" applyNumberFormat="1" applyFont="1" applyFill="1" applyBorder="1" applyAlignment="1" applyProtection="1">
      <alignment horizontal="center" vertical="center" wrapText="1"/>
      <protection locked="0"/>
    </xf>
    <xf numFmtId="172" fontId="2" fillId="2" borderId="54" xfId="0" applyNumberFormat="1" applyFont="1" applyFill="1" applyBorder="1" applyAlignment="1" applyProtection="1">
      <alignment horizontal="center" vertical="center" wrapText="1"/>
      <protection locked="0"/>
    </xf>
    <xf numFmtId="172" fontId="2" fillId="2" borderId="40" xfId="0" applyNumberFormat="1" applyFont="1" applyFill="1" applyBorder="1" applyAlignment="1" applyProtection="1">
      <alignment horizontal="center" vertical="center" wrapText="1"/>
      <protection locked="0"/>
    </xf>
    <xf numFmtId="172" fontId="2" fillId="2" borderId="43" xfId="0" applyNumberFormat="1" applyFont="1" applyFill="1" applyBorder="1" applyAlignment="1" applyProtection="1">
      <alignment horizontal="center" vertical="center" wrapText="1"/>
      <protection locked="0"/>
    </xf>
    <xf numFmtId="172" fontId="2" fillId="2" borderId="7" xfId="0" applyNumberFormat="1" applyFont="1" applyFill="1" applyBorder="1" applyAlignment="1" applyProtection="1">
      <alignment horizontal="center" vertical="center" wrapText="1"/>
      <protection locked="0"/>
    </xf>
    <xf numFmtId="172" fontId="2" fillId="2" borderId="41" xfId="0" applyNumberFormat="1" applyFont="1" applyFill="1" applyBorder="1" applyAlignment="1" applyProtection="1">
      <alignment horizontal="center" vertical="center" wrapText="1"/>
      <protection locked="0"/>
    </xf>
    <xf numFmtId="172" fontId="2" fillId="2" borderId="44" xfId="0" applyNumberFormat="1" applyFont="1" applyFill="1" applyBorder="1" applyAlignment="1" applyProtection="1">
      <alignment horizontal="center" vertical="center" wrapText="1"/>
      <protection locked="0"/>
    </xf>
    <xf numFmtId="172" fontId="2" fillId="6" borderId="13" xfId="0" applyNumberFormat="1" applyFont="1" applyFill="1" applyBorder="1" applyAlignment="1" applyProtection="1">
      <alignment horizontal="center" vertical="center" wrapText="1"/>
    </xf>
    <xf numFmtId="172" fontId="2" fillId="6" borderId="4" xfId="0" applyNumberFormat="1" applyFont="1" applyFill="1" applyBorder="1" applyAlignment="1" applyProtection="1">
      <alignment horizontal="center" vertical="center" wrapText="1"/>
    </xf>
    <xf numFmtId="172" fontId="2" fillId="2" borderId="48" xfId="0" applyNumberFormat="1" applyFont="1" applyFill="1" applyBorder="1" applyAlignment="1" applyProtection="1">
      <alignment horizontal="center" vertical="center" wrapText="1"/>
      <protection locked="0"/>
    </xf>
    <xf numFmtId="172" fontId="2" fillId="2" borderId="52" xfId="0" applyNumberFormat="1" applyFont="1" applyFill="1" applyBorder="1" applyAlignment="1" applyProtection="1">
      <alignment horizontal="center" vertical="center" wrapText="1"/>
      <protection locked="0"/>
    </xf>
    <xf numFmtId="171" fontId="12" fillId="15" borderId="4" xfId="0" applyNumberFormat="1" applyFont="1" applyFill="1" applyBorder="1" applyAlignment="1" applyProtection="1">
      <alignment horizontal="center" vertical="center" wrapText="1"/>
    </xf>
    <xf numFmtId="0" fontId="2" fillId="7" borderId="3" xfId="0" applyFont="1" applyFill="1" applyBorder="1" applyAlignment="1" applyProtection="1">
      <alignment horizontal="right" vertical="center" wrapText="1"/>
    </xf>
    <xf numFmtId="0" fontId="2" fillId="14" borderId="3" xfId="0" applyFont="1" applyFill="1" applyBorder="1" applyAlignment="1" applyProtection="1">
      <alignment horizontal="right" vertical="center" wrapText="1"/>
    </xf>
    <xf numFmtId="0" fontId="23" fillId="4" borderId="7" xfId="0" applyFont="1" applyFill="1" applyBorder="1" applyAlignment="1" applyProtection="1">
      <alignment horizontal="justify" vertical="center" wrapText="1"/>
    </xf>
    <xf numFmtId="0" fontId="23" fillId="4" borderId="8" xfId="0" applyFont="1" applyFill="1" applyBorder="1" applyAlignment="1" applyProtection="1">
      <alignment horizontal="justify" vertical="center" wrapText="1"/>
    </xf>
    <xf numFmtId="0" fontId="2" fillId="2" borderId="45" xfId="0" applyNumberFormat="1" applyFont="1" applyFill="1" applyBorder="1" applyAlignment="1" applyProtection="1">
      <alignment horizontal="center" vertical="center" wrapText="1"/>
      <protection locked="0"/>
    </xf>
    <xf numFmtId="0" fontId="2" fillId="2" borderId="49" xfId="0" applyNumberFormat="1" applyFont="1" applyFill="1" applyBorder="1" applyAlignment="1" applyProtection="1">
      <alignment horizontal="center" vertical="center" wrapText="1"/>
      <protection locked="0"/>
    </xf>
    <xf numFmtId="0" fontId="2" fillId="2" borderId="8" xfId="0" applyNumberFormat="1" applyFont="1" applyFill="1" applyBorder="1" applyAlignment="1" applyProtection="1">
      <alignment horizontal="center" vertical="center" wrapText="1"/>
      <protection locked="0"/>
    </xf>
    <xf numFmtId="0" fontId="3" fillId="0" borderId="0" xfId="0" applyFont="1" applyFill="1" applyBorder="1" applyAlignment="1">
      <alignment vertical="center" wrapText="1"/>
    </xf>
    <xf numFmtId="9" fontId="3" fillId="0" borderId="4" xfId="3" applyFont="1" applyFill="1" applyBorder="1" applyAlignment="1" applyProtection="1">
      <alignment horizontal="center" vertical="center" wrapText="1"/>
    </xf>
    <xf numFmtId="0" fontId="3" fillId="7" borderId="74" xfId="0" applyFont="1" applyFill="1" applyBorder="1" applyAlignment="1">
      <alignment vertical="center" wrapText="1"/>
    </xf>
    <xf numFmtId="0" fontId="2" fillId="3" borderId="77" xfId="0" applyFont="1" applyFill="1" applyBorder="1" applyAlignment="1">
      <alignment horizontal="center" vertical="center" wrapText="1"/>
    </xf>
    <xf numFmtId="0" fontId="2" fillId="2" borderId="77" xfId="0" applyFont="1" applyFill="1" applyBorder="1" applyAlignment="1">
      <alignment vertical="center" wrapText="1"/>
    </xf>
    <xf numFmtId="0" fontId="2" fillId="2" borderId="0" xfId="0" applyFont="1" applyFill="1" applyBorder="1" applyAlignment="1">
      <alignment vertical="center" wrapText="1"/>
    </xf>
    <xf numFmtId="0" fontId="26" fillId="0" borderId="0" xfId="0" applyFont="1" applyBorder="1" applyAlignment="1" applyProtection="1">
      <alignment horizontal="justify" vertical="center" wrapText="1"/>
    </xf>
    <xf numFmtId="0" fontId="26" fillId="0" borderId="0" xfId="0" applyFont="1" applyFill="1" applyBorder="1" applyAlignment="1" applyProtection="1">
      <alignment horizontal="center" vertical="center" wrapText="1"/>
    </xf>
    <xf numFmtId="0" fontId="26" fillId="0" borderId="0" xfId="0" applyFont="1" applyAlignment="1" applyProtection="1">
      <alignment horizontal="justify" vertical="center" wrapText="1"/>
    </xf>
    <xf numFmtId="0" fontId="5" fillId="6" borderId="1"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protection locked="0"/>
    </xf>
    <xf numFmtId="0" fontId="2" fillId="7" borderId="63"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wrapText="1"/>
    </xf>
    <xf numFmtId="170" fontId="22"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horizontal="right" vertical="center" wrapText="1"/>
    </xf>
    <xf numFmtId="0" fontId="1" fillId="0" borderId="23" xfId="0" applyFont="1" applyBorder="1" applyAlignment="1" applyProtection="1">
      <alignment horizontal="right" vertical="center" wrapText="1"/>
    </xf>
    <xf numFmtId="0" fontId="1" fillId="0" borderId="28" xfId="0" applyFont="1" applyBorder="1" applyAlignment="1" applyProtection="1">
      <alignment horizontal="right" vertical="center" wrapText="1"/>
    </xf>
    <xf numFmtId="0" fontId="1" fillId="0" borderId="24" xfId="0" applyFont="1" applyBorder="1" applyAlignment="1" applyProtection="1">
      <alignment horizontal="right" vertical="center" wrapText="1"/>
    </xf>
    <xf numFmtId="166" fontId="1" fillId="4" borderId="4" xfId="0" applyNumberFormat="1" applyFont="1" applyFill="1" applyBorder="1" applyAlignment="1" applyProtection="1">
      <alignment vertical="center" wrapText="1"/>
    </xf>
    <xf numFmtId="41" fontId="1" fillId="11" borderId="43" xfId="0" applyNumberFormat="1" applyFont="1" applyFill="1" applyBorder="1" applyAlignment="1" applyProtection="1">
      <alignment horizontal="center" vertical="center" wrapText="1"/>
    </xf>
    <xf numFmtId="170" fontId="1" fillId="4" borderId="45" xfId="2" applyNumberFormat="1" applyFont="1" applyFill="1" applyBorder="1" applyAlignment="1" applyProtection="1">
      <alignment horizontal="center" vertical="center" wrapText="1"/>
    </xf>
    <xf numFmtId="41" fontId="1" fillId="4" borderId="4" xfId="0" applyNumberFormat="1" applyFont="1" applyFill="1" applyBorder="1" applyAlignment="1" applyProtection="1">
      <alignment horizontal="center" vertical="center" wrapText="1"/>
    </xf>
    <xf numFmtId="0" fontId="22" fillId="8" borderId="5" xfId="0" applyFont="1" applyFill="1" applyBorder="1" applyAlignment="1" applyProtection="1">
      <alignment horizontal="center" vertical="center" wrapText="1"/>
    </xf>
    <xf numFmtId="0" fontId="22" fillId="8" borderId="9" xfId="0" applyFont="1" applyFill="1" applyBorder="1" applyAlignment="1" applyProtection="1">
      <alignment horizontal="center" vertical="center" wrapText="1"/>
    </xf>
    <xf numFmtId="0" fontId="22" fillId="8" borderId="6" xfId="0" applyFont="1" applyFill="1" applyBorder="1" applyAlignment="1" applyProtection="1">
      <alignment horizontal="center" vertical="center" wrapText="1"/>
    </xf>
    <xf numFmtId="0" fontId="22" fillId="8" borderId="7"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3" fillId="7" borderId="5"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6"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0" fontId="23" fillId="7" borderId="8" xfId="0" applyFont="1" applyFill="1" applyBorder="1" applyAlignment="1" applyProtection="1">
      <alignment horizontal="center" vertical="center" wrapText="1"/>
    </xf>
    <xf numFmtId="0" fontId="22" fillId="8" borderId="5" xfId="0" applyFont="1" applyFill="1" applyBorder="1" applyAlignment="1" applyProtection="1">
      <alignment horizontal="center" vertical="center" wrapText="1"/>
      <protection locked="0"/>
    </xf>
    <xf numFmtId="0" fontId="22" fillId="8" borderId="9" xfId="0" applyFont="1" applyFill="1" applyBorder="1" applyAlignment="1" applyProtection="1">
      <alignment horizontal="center" vertical="center" wrapText="1"/>
      <protection locked="0"/>
    </xf>
    <xf numFmtId="0" fontId="22" fillId="8" borderId="6" xfId="0" applyFont="1" applyFill="1" applyBorder="1" applyAlignment="1" applyProtection="1">
      <alignment horizontal="center" vertical="center" wrapText="1"/>
      <protection locked="0"/>
    </xf>
    <xf numFmtId="0" fontId="22" fillId="8" borderId="7" xfId="0" applyFont="1" applyFill="1" applyBorder="1" applyAlignment="1" applyProtection="1">
      <alignment horizontal="center" vertical="center" wrapText="1"/>
      <protection locked="0"/>
    </xf>
    <xf numFmtId="0" fontId="22" fillId="8" borderId="11" xfId="0" applyFont="1" applyFill="1" applyBorder="1" applyAlignment="1" applyProtection="1">
      <alignment horizontal="center" vertical="center" wrapText="1"/>
      <protection locked="0"/>
    </xf>
    <xf numFmtId="0" fontId="22" fillId="8" borderId="8"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14" fillId="4" borderId="1" xfId="0" applyFont="1" applyFill="1" applyBorder="1" applyAlignment="1" applyProtection="1">
      <alignment horizontal="justify" vertical="center" wrapText="1"/>
    </xf>
    <xf numFmtId="0" fontId="14" fillId="4" borderId="2" xfId="0" applyFont="1" applyFill="1" applyBorder="1" applyAlignment="1" applyProtection="1">
      <alignment horizontal="justify" vertical="center" wrapText="1"/>
    </xf>
    <xf numFmtId="0" fontId="14" fillId="4" borderId="3" xfId="0" applyFont="1" applyFill="1" applyBorder="1" applyAlignment="1" applyProtection="1">
      <alignment horizontal="justify" vertical="center" wrapText="1"/>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22" fillId="8" borderId="12" xfId="0" applyFont="1" applyFill="1" applyBorder="1" applyAlignment="1" applyProtection="1">
      <alignment horizontal="center" vertical="center" wrapText="1"/>
      <protection locked="0"/>
    </xf>
    <xf numFmtId="0" fontId="22" fillId="8" borderId="1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23" fillId="7" borderId="1"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23" fillId="4" borderId="12" xfId="0" applyFont="1" applyFill="1" applyBorder="1" applyAlignment="1" applyProtection="1">
      <alignment horizontal="justify" vertical="center" wrapText="1"/>
    </xf>
    <xf numFmtId="0" fontId="23" fillId="4" borderId="10" xfId="0" applyFont="1" applyFill="1" applyBorder="1" applyAlignment="1" applyProtection="1">
      <alignment horizontal="justify" vertical="center" wrapText="1"/>
    </xf>
    <xf numFmtId="44" fontId="19" fillId="4" borderId="12" xfId="1" applyFont="1" applyFill="1" applyBorder="1" applyAlignment="1" applyProtection="1">
      <alignment horizontal="center" vertical="center" wrapText="1"/>
    </xf>
    <xf numFmtId="44" fontId="19" fillId="4" borderId="0" xfId="1" applyFont="1" applyFill="1" applyBorder="1" applyAlignment="1" applyProtection="1">
      <alignment horizontal="center" vertical="center" wrapText="1"/>
    </xf>
    <xf numFmtId="44" fontId="19" fillId="4" borderId="10" xfId="1" applyFont="1" applyFill="1" applyBorder="1" applyAlignment="1" applyProtection="1">
      <alignment horizontal="center" vertical="center" wrapText="1"/>
    </xf>
    <xf numFmtId="44" fontId="19" fillId="4" borderId="7" xfId="1" applyFont="1" applyFill="1" applyBorder="1" applyAlignment="1" applyProtection="1">
      <alignment horizontal="center" vertical="center" wrapText="1"/>
    </xf>
    <xf numFmtId="44" fontId="19" fillId="4" borderId="11" xfId="1" applyFont="1" applyFill="1" applyBorder="1" applyAlignment="1" applyProtection="1">
      <alignment horizontal="center" vertical="center" wrapText="1"/>
    </xf>
    <xf numFmtId="44" fontId="19" fillId="4" borderId="8" xfId="1" applyFont="1" applyFill="1" applyBorder="1" applyAlignment="1" applyProtection="1">
      <alignment horizontal="center" vertical="center" wrapText="1"/>
    </xf>
    <xf numFmtId="49" fontId="22" fillId="4" borderId="12" xfId="0" applyNumberFormat="1"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22" fillId="4" borderId="8" xfId="0" applyFont="1" applyFill="1" applyBorder="1" applyAlignment="1" applyProtection="1">
      <alignment horizontal="center" vertical="center" wrapText="1"/>
    </xf>
    <xf numFmtId="0" fontId="22" fillId="4" borderId="12" xfId="0" applyFont="1" applyFill="1" applyBorder="1" applyAlignment="1" applyProtection="1">
      <alignment horizontal="center" vertical="center" wrapText="1"/>
    </xf>
    <xf numFmtId="0" fontId="23" fillId="7" borderId="5" xfId="0" applyFont="1" applyFill="1" applyBorder="1" applyAlignment="1" applyProtection="1">
      <alignment horizontal="justify" vertical="center" wrapText="1"/>
    </xf>
    <xf numFmtId="0" fontId="23" fillId="7" borderId="6" xfId="0" applyFont="1" applyFill="1" applyBorder="1" applyAlignment="1" applyProtection="1">
      <alignment horizontal="justify" vertical="center" wrapText="1"/>
    </xf>
    <xf numFmtId="0" fontId="23" fillId="4" borderId="5" xfId="0" applyFont="1" applyFill="1" applyBorder="1" applyAlignment="1" applyProtection="1">
      <alignment horizontal="justify" vertical="center" wrapText="1"/>
    </xf>
    <xf numFmtId="0" fontId="23" fillId="4" borderId="6" xfId="0" applyFont="1" applyFill="1" applyBorder="1" applyAlignment="1" applyProtection="1">
      <alignment horizontal="justify" vertical="center" wrapText="1"/>
    </xf>
    <xf numFmtId="44" fontId="19" fillId="4" borderId="5" xfId="1" applyFont="1" applyFill="1" applyBorder="1" applyAlignment="1" applyProtection="1">
      <alignment horizontal="center" vertical="center" wrapText="1"/>
    </xf>
    <xf numFmtId="44" fontId="19" fillId="4" borderId="9" xfId="1" applyFont="1" applyFill="1" applyBorder="1" applyAlignment="1" applyProtection="1">
      <alignment horizontal="center" vertical="center" wrapText="1"/>
    </xf>
    <xf numFmtId="44" fontId="19" fillId="4" borderId="6" xfId="1" applyFont="1" applyFill="1" applyBorder="1" applyAlignment="1" applyProtection="1">
      <alignment horizontal="center" vertical="center" wrapText="1"/>
    </xf>
    <xf numFmtId="170" fontId="22" fillId="2" borderId="5" xfId="2" applyNumberFormat="1" applyFont="1" applyFill="1" applyBorder="1" applyAlignment="1" applyProtection="1">
      <alignment horizontal="center" vertical="center" wrapText="1"/>
      <protection locked="0"/>
    </xf>
    <xf numFmtId="170" fontId="22" fillId="2" borderId="9" xfId="2" applyNumberFormat="1" applyFont="1" applyFill="1" applyBorder="1" applyAlignment="1" applyProtection="1">
      <alignment horizontal="center" vertical="center" wrapText="1"/>
      <protection locked="0"/>
    </xf>
    <xf numFmtId="170" fontId="22" fillId="2" borderId="6" xfId="2" applyNumberFormat="1" applyFont="1" applyFill="1" applyBorder="1" applyAlignment="1" applyProtection="1">
      <alignment horizontal="center" vertical="center" wrapText="1"/>
      <protection locked="0"/>
    </xf>
    <xf numFmtId="170" fontId="22" fillId="2" borderId="7" xfId="2" applyNumberFormat="1" applyFont="1" applyFill="1" applyBorder="1" applyAlignment="1" applyProtection="1">
      <alignment horizontal="center" vertical="center" wrapText="1"/>
      <protection locked="0"/>
    </xf>
    <xf numFmtId="170" fontId="22" fillId="2" borderId="11" xfId="2" applyNumberFormat="1" applyFont="1" applyFill="1" applyBorder="1" applyAlignment="1" applyProtection="1">
      <alignment horizontal="center" vertical="center" wrapText="1"/>
      <protection locked="0"/>
    </xf>
    <xf numFmtId="170" fontId="22" fillId="2" borderId="8" xfId="2" applyNumberFormat="1" applyFont="1" applyFill="1" applyBorder="1" applyAlignment="1" applyProtection="1">
      <alignment horizontal="center" vertical="center" wrapText="1"/>
      <protection locked="0"/>
    </xf>
    <xf numFmtId="0" fontId="23" fillId="7" borderId="7" xfId="0" applyFont="1" applyFill="1" applyBorder="1" applyAlignment="1" applyProtection="1">
      <alignment horizontal="justify" vertical="center" wrapText="1"/>
    </xf>
    <xf numFmtId="0" fontId="23" fillId="7" borderId="8" xfId="0" applyFont="1" applyFill="1" applyBorder="1" applyAlignment="1" applyProtection="1">
      <alignment horizontal="justify" vertical="center" wrapText="1"/>
    </xf>
    <xf numFmtId="41" fontId="22" fillId="4" borderId="5" xfId="0" applyNumberFormat="1" applyFont="1" applyFill="1" applyBorder="1" applyAlignment="1" applyProtection="1">
      <alignment horizontal="center" vertical="center" wrapText="1"/>
    </xf>
    <xf numFmtId="41" fontId="22" fillId="4" borderId="9" xfId="0" applyNumberFormat="1" applyFont="1" applyFill="1" applyBorder="1" applyAlignment="1" applyProtection="1">
      <alignment horizontal="center" vertical="center" wrapText="1"/>
    </xf>
    <xf numFmtId="41" fontId="22" fillId="4" borderId="6" xfId="0" applyNumberFormat="1" applyFont="1" applyFill="1" applyBorder="1" applyAlignment="1" applyProtection="1">
      <alignment horizontal="center" vertical="center" wrapText="1"/>
    </xf>
    <xf numFmtId="41" fontId="22" fillId="4" borderId="7" xfId="0" applyNumberFormat="1" applyFont="1" applyFill="1" applyBorder="1" applyAlignment="1" applyProtection="1">
      <alignment horizontal="center" vertical="center" wrapText="1"/>
    </xf>
    <xf numFmtId="41" fontId="22" fillId="4" borderId="11" xfId="0" applyNumberFormat="1" applyFont="1" applyFill="1" applyBorder="1" applyAlignment="1" applyProtection="1">
      <alignment horizontal="center" vertical="center" wrapText="1"/>
    </xf>
    <xf numFmtId="41" fontId="22" fillId="4" borderId="8" xfId="0" applyNumberFormat="1" applyFont="1" applyFill="1" applyBorder="1" applyAlignment="1" applyProtection="1">
      <alignment horizontal="center" vertical="center" wrapText="1"/>
    </xf>
    <xf numFmtId="170" fontId="22" fillId="4" borderId="5" xfId="2" applyNumberFormat="1" applyFont="1" applyFill="1" applyBorder="1" applyAlignment="1" applyProtection="1">
      <alignment horizontal="center" vertical="center" wrapText="1"/>
    </xf>
    <xf numFmtId="170" fontId="22" fillId="4" borderId="9" xfId="2" applyNumberFormat="1" applyFont="1" applyFill="1" applyBorder="1" applyAlignment="1" applyProtection="1">
      <alignment horizontal="center" vertical="center" wrapText="1"/>
    </xf>
    <xf numFmtId="170" fontId="22" fillId="4" borderId="6" xfId="2" applyNumberFormat="1" applyFont="1" applyFill="1" applyBorder="1" applyAlignment="1" applyProtection="1">
      <alignment horizontal="center" vertical="center" wrapText="1"/>
    </xf>
    <xf numFmtId="170" fontId="22" fillId="4" borderId="7" xfId="2" applyNumberFormat="1" applyFont="1" applyFill="1" applyBorder="1" applyAlignment="1" applyProtection="1">
      <alignment horizontal="center" vertical="center" wrapText="1"/>
    </xf>
    <xf numFmtId="170" fontId="22" fillId="4" borderId="11" xfId="2" applyNumberFormat="1" applyFont="1" applyFill="1" applyBorder="1" applyAlignment="1" applyProtection="1">
      <alignment horizontal="center" vertical="center" wrapText="1"/>
    </xf>
    <xf numFmtId="170" fontId="22" fillId="4" borderId="8" xfId="2" applyNumberFormat="1" applyFont="1" applyFill="1" applyBorder="1" applyAlignment="1" applyProtection="1">
      <alignment horizontal="center" vertical="center" wrapText="1"/>
    </xf>
    <xf numFmtId="0" fontId="22" fillId="0" borderId="5"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3" fillId="7" borderId="5" xfId="0" applyFont="1" applyFill="1" applyBorder="1" applyAlignment="1" applyProtection="1">
      <alignment horizontal="left" vertical="center" wrapText="1"/>
    </xf>
    <xf numFmtId="0" fontId="23" fillId="7" borderId="6" xfId="0" applyFont="1" applyFill="1" applyBorder="1" applyAlignment="1" applyProtection="1">
      <alignment horizontal="left" vertical="center" wrapText="1"/>
    </xf>
    <xf numFmtId="0" fontId="23" fillId="7" borderId="7" xfId="0" applyFont="1" applyFill="1" applyBorder="1" applyAlignment="1" applyProtection="1">
      <alignment horizontal="left" vertical="center" wrapText="1"/>
    </xf>
    <xf numFmtId="0" fontId="23" fillId="7" borderId="8" xfId="0" applyFont="1" applyFill="1" applyBorder="1" applyAlignment="1" applyProtection="1">
      <alignment horizontal="left" vertical="center" wrapText="1"/>
    </xf>
    <xf numFmtId="43" fontId="22" fillId="4" borderId="5" xfId="2" applyFont="1" applyFill="1" applyBorder="1" applyAlignment="1" applyProtection="1">
      <alignment horizontal="center" vertical="center" wrapText="1"/>
    </xf>
    <xf numFmtId="43" fontId="22" fillId="4" borderId="9" xfId="2" applyFont="1" applyFill="1" applyBorder="1" applyAlignment="1" applyProtection="1">
      <alignment horizontal="center" vertical="center" wrapText="1"/>
    </xf>
    <xf numFmtId="43" fontId="22" fillId="4" borderId="6" xfId="2" applyFont="1" applyFill="1" applyBorder="1" applyAlignment="1" applyProtection="1">
      <alignment horizontal="center" vertical="center" wrapText="1"/>
    </xf>
    <xf numFmtId="43" fontId="22" fillId="4" borderId="7" xfId="2" applyFont="1" applyFill="1" applyBorder="1" applyAlignment="1" applyProtection="1">
      <alignment horizontal="center" vertical="center" wrapText="1"/>
    </xf>
    <xf numFmtId="43" fontId="22" fillId="4" borderId="11" xfId="2" applyFont="1" applyFill="1" applyBorder="1" applyAlignment="1" applyProtection="1">
      <alignment horizontal="center" vertical="center" wrapText="1"/>
    </xf>
    <xf numFmtId="43" fontId="22" fillId="4" borderId="8" xfId="2" applyFont="1" applyFill="1" applyBorder="1" applyAlignment="1" applyProtection="1">
      <alignment horizontal="center" vertical="center" wrapText="1"/>
    </xf>
    <xf numFmtId="0" fontId="23" fillId="7" borderId="12" xfId="0" applyFont="1" applyFill="1" applyBorder="1" applyAlignment="1" applyProtection="1">
      <alignment horizontal="justify" vertical="center" wrapText="1"/>
    </xf>
    <xf numFmtId="0" fontId="23" fillId="7" borderId="10" xfId="0" applyFont="1" applyFill="1" applyBorder="1" applyAlignment="1" applyProtection="1">
      <alignment horizontal="justify" vertical="center" wrapText="1"/>
    </xf>
    <xf numFmtId="0" fontId="22" fillId="0" borderId="5" xfId="0" applyFont="1" applyBorder="1" applyAlignment="1" applyProtection="1">
      <alignment horizontal="justify" vertical="center" wrapText="1"/>
      <protection locked="0"/>
    </xf>
    <xf numFmtId="0" fontId="22" fillId="0" borderId="9" xfId="0" applyFont="1" applyBorder="1" applyAlignment="1" applyProtection="1">
      <alignment horizontal="justify" vertical="center" wrapText="1"/>
      <protection locked="0"/>
    </xf>
    <xf numFmtId="0" fontId="22" fillId="0" borderId="6" xfId="0" applyFont="1" applyBorder="1" applyAlignment="1" applyProtection="1">
      <alignment horizontal="justify" vertical="center" wrapText="1"/>
      <protection locked="0"/>
    </xf>
    <xf numFmtId="0" fontId="22" fillId="0" borderId="12" xfId="0" applyFont="1" applyBorder="1" applyAlignment="1" applyProtection="1">
      <alignment horizontal="justify" vertical="center" wrapText="1"/>
      <protection locked="0"/>
    </xf>
    <xf numFmtId="0" fontId="22" fillId="0" borderId="0" xfId="0" applyFont="1" applyBorder="1" applyAlignment="1" applyProtection="1">
      <alignment horizontal="justify" vertical="center" wrapText="1"/>
      <protection locked="0"/>
    </xf>
    <xf numFmtId="0" fontId="22" fillId="0" borderId="10" xfId="0" applyFont="1" applyBorder="1" applyAlignment="1" applyProtection="1">
      <alignment horizontal="justify" vertical="center" wrapText="1"/>
      <protection locked="0"/>
    </xf>
    <xf numFmtId="0" fontId="22" fillId="0" borderId="7" xfId="0" applyFont="1" applyBorder="1" applyAlignment="1" applyProtection="1">
      <alignment horizontal="justify" vertical="center" wrapText="1"/>
      <protection locked="0"/>
    </xf>
    <xf numFmtId="0" fontId="22" fillId="0" borderId="11" xfId="0" applyFont="1" applyBorder="1" applyAlignment="1" applyProtection="1">
      <alignment horizontal="justify" vertical="center" wrapText="1"/>
      <protection locked="0"/>
    </xf>
    <xf numFmtId="0" fontId="22" fillId="0" borderId="8" xfId="0" applyFont="1" applyBorder="1" applyAlignment="1" applyProtection="1">
      <alignment horizontal="justify" vertical="center" wrapText="1"/>
      <protection locked="0"/>
    </xf>
    <xf numFmtId="0" fontId="23" fillId="7" borderId="12" xfId="0" applyFont="1" applyFill="1" applyBorder="1" applyAlignment="1" applyProtection="1">
      <alignment horizontal="left" vertical="center" wrapText="1"/>
    </xf>
    <xf numFmtId="0" fontId="23" fillId="7" borderId="10" xfId="0" applyFont="1" applyFill="1" applyBorder="1" applyAlignment="1" applyProtection="1">
      <alignment horizontal="left" vertical="center" wrapText="1"/>
    </xf>
    <xf numFmtId="0" fontId="22" fillId="8" borderId="13" xfId="0" applyFont="1" applyFill="1" applyBorder="1" applyAlignment="1" applyProtection="1">
      <alignment horizontal="center" vertical="center" wrapText="1"/>
      <protection locked="0"/>
    </xf>
    <xf numFmtId="0" fontId="22" fillId="8" borderId="14"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xf>
    <xf numFmtId="0" fontId="21" fillId="0" borderId="0" xfId="0" applyFont="1" applyBorder="1" applyAlignment="1" applyProtection="1">
      <alignment horizontal="right" vertical="center" wrapText="1"/>
    </xf>
    <xf numFmtId="165" fontId="21" fillId="0" borderId="0" xfId="0" applyNumberFormat="1" applyFont="1" applyBorder="1" applyAlignment="1" applyProtection="1">
      <alignment horizontal="left" vertical="center" wrapText="1"/>
    </xf>
    <xf numFmtId="165" fontId="21" fillId="0" borderId="10" xfId="0" applyNumberFormat="1" applyFont="1" applyBorder="1" applyAlignment="1" applyProtection="1">
      <alignment horizontal="left" vertical="center" wrapText="1"/>
    </xf>
    <xf numFmtId="49" fontId="22" fillId="4" borderId="5" xfId="0" applyNumberFormat="1"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wrapText="1"/>
    </xf>
    <xf numFmtId="0" fontId="22" fillId="4" borderId="6" xfId="0" applyFont="1" applyFill="1" applyBorder="1" applyAlignment="1" applyProtection="1">
      <alignment horizontal="center" vertical="center" wrapText="1"/>
    </xf>
    <xf numFmtId="0" fontId="22" fillId="4" borderId="5" xfId="0" applyFont="1" applyFill="1" applyBorder="1" applyAlignment="1" applyProtection="1">
      <alignment horizontal="center" vertical="center" wrapText="1"/>
    </xf>
    <xf numFmtId="0" fontId="23" fillId="7" borderId="13" xfId="0" applyFont="1" applyFill="1" applyBorder="1" applyAlignment="1" applyProtection="1">
      <alignment horizontal="center" vertical="center" wrapText="1"/>
    </xf>
    <xf numFmtId="0" fontId="23" fillId="7" borderId="14" xfId="0" applyFont="1" applyFill="1" applyBorder="1" applyAlignment="1" applyProtection="1">
      <alignment horizontal="center" vertical="center" wrapText="1"/>
    </xf>
    <xf numFmtId="0" fontId="5" fillId="0" borderId="0" xfId="0" applyFont="1" applyBorder="1" applyAlignment="1" applyProtection="1">
      <alignment horizontal="right" vertical="center" wrapText="1"/>
    </xf>
    <xf numFmtId="165" fontId="5" fillId="0" borderId="0" xfId="0" applyNumberFormat="1" applyFont="1" applyBorder="1" applyAlignment="1" applyProtection="1">
      <alignment horizontal="left" vertical="center" wrapText="1"/>
    </xf>
    <xf numFmtId="0" fontId="3" fillId="7" borderId="1"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26" fillId="7" borderId="74"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3" fillId="7" borderId="3" xfId="0" applyFont="1" applyFill="1" applyBorder="1" applyAlignment="1">
      <alignment horizontal="center" vertical="center" wrapText="1"/>
    </xf>
    <xf numFmtId="0" fontId="2" fillId="4" borderId="1" xfId="0" applyFont="1" applyFill="1" applyBorder="1" applyAlignment="1" applyProtection="1">
      <alignment horizontal="justify" vertical="center" wrapText="1"/>
    </xf>
    <xf numFmtId="0" fontId="2" fillId="4" borderId="2" xfId="0" applyFont="1" applyFill="1" applyBorder="1" applyAlignment="1" applyProtection="1">
      <alignment horizontal="justify" vertical="center" wrapText="1"/>
    </xf>
    <xf numFmtId="0" fontId="2" fillId="4" borderId="3" xfId="0" applyFont="1" applyFill="1" applyBorder="1" applyAlignment="1" applyProtection="1">
      <alignment horizontal="justify" vertical="center" wrapText="1"/>
    </xf>
    <xf numFmtId="0" fontId="5" fillId="0" borderId="1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1" fillId="0" borderId="9" xfId="0" applyFont="1" applyBorder="1" applyAlignment="1">
      <alignment horizontal="left" vertical="top" wrapText="1"/>
    </xf>
    <xf numFmtId="170" fontId="3" fillId="0" borderId="1" xfId="2" applyNumberFormat="1" applyFont="1" applyFill="1" applyBorder="1" applyAlignment="1">
      <alignment horizontal="center" vertical="center" wrapText="1"/>
    </xf>
    <xf numFmtId="170" fontId="3" fillId="0" borderId="3" xfId="2" applyNumberFormat="1"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3" xfId="0" applyFont="1" applyFill="1" applyBorder="1" applyAlignment="1" applyProtection="1">
      <alignment horizontal="center" vertical="center" wrapText="1"/>
      <protection locked="0"/>
    </xf>
    <xf numFmtId="9" fontId="3" fillId="7" borderId="1" xfId="3" applyFont="1" applyFill="1" applyBorder="1" applyAlignment="1" applyProtection="1">
      <alignment horizontal="center" vertical="center" wrapText="1"/>
    </xf>
    <xf numFmtId="9" fontId="3" fillId="7" borderId="2" xfId="3" applyFont="1" applyFill="1" applyBorder="1" applyAlignment="1" applyProtection="1">
      <alignment horizontal="center" vertical="center" wrapText="1"/>
    </xf>
    <xf numFmtId="9" fontId="3" fillId="7" borderId="3" xfId="3" applyFont="1" applyFill="1" applyBorder="1" applyAlignment="1" applyProtection="1">
      <alignment horizontal="center" vertical="center" wrapText="1"/>
    </xf>
    <xf numFmtId="170" fontId="3" fillId="0" borderId="1" xfId="2" applyNumberFormat="1" applyFont="1" applyFill="1" applyBorder="1" applyAlignment="1">
      <alignment vertical="center" wrapText="1"/>
    </xf>
    <xf numFmtId="170" fontId="3" fillId="0" borderId="3" xfId="2" applyNumberFormat="1" applyFont="1" applyFill="1" applyBorder="1" applyAlignment="1">
      <alignment vertical="center" wrapText="1"/>
    </xf>
    <xf numFmtId="0" fontId="26" fillId="0" borderId="1"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9" fillId="8" borderId="1"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 fillId="7" borderId="1"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167" fontId="1" fillId="4" borderId="1" xfId="0" applyNumberFormat="1" applyFont="1" applyFill="1" applyBorder="1" applyAlignment="1" applyProtection="1">
      <alignment horizontal="center" vertical="center" wrapText="1"/>
    </xf>
    <xf numFmtId="167" fontId="1" fillId="4" borderId="3" xfId="0" applyNumberFormat="1"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167" fontId="1" fillId="4" borderId="2"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167" fontId="1" fillId="11" borderId="40" xfId="0" applyNumberFormat="1" applyFont="1" applyFill="1" applyBorder="1" applyAlignment="1" applyProtection="1">
      <alignment horizontal="center" vertical="center" wrapText="1"/>
    </xf>
    <xf numFmtId="167" fontId="1" fillId="11" borderId="46" xfId="0" applyNumberFormat="1"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167" fontId="1" fillId="4" borderId="27" xfId="0" applyNumberFormat="1" applyFont="1" applyFill="1" applyBorder="1" applyAlignment="1" applyProtection="1">
      <alignment horizontal="center" vertical="center" wrapText="1"/>
    </xf>
    <xf numFmtId="167" fontId="1" fillId="4" borderId="55" xfId="0" applyNumberFormat="1"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xf numFmtId="167" fontId="1" fillId="4" borderId="64" xfId="0" applyNumberFormat="1" applyFont="1" applyFill="1" applyBorder="1" applyAlignment="1" applyProtection="1">
      <alignment horizontal="center" vertical="center" wrapText="1"/>
    </xf>
    <xf numFmtId="167" fontId="1" fillId="4" borderId="72" xfId="0" applyNumberFormat="1"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167" fontId="2" fillId="4" borderId="33" xfId="0" applyNumberFormat="1" applyFont="1" applyFill="1" applyBorder="1" applyAlignment="1" applyProtection="1">
      <alignment horizontal="center" vertical="center" wrapText="1"/>
    </xf>
    <xf numFmtId="167" fontId="2" fillId="4" borderId="51" xfId="0" applyNumberFormat="1" applyFont="1" applyFill="1" applyBorder="1" applyAlignment="1" applyProtection="1">
      <alignment horizontal="center" vertical="center" wrapText="1"/>
    </xf>
    <xf numFmtId="167" fontId="1" fillId="4" borderId="28" xfId="0" applyNumberFormat="1" applyFont="1" applyFill="1" applyBorder="1" applyAlignment="1" applyProtection="1">
      <alignment horizontal="center" vertical="center" wrapText="1"/>
    </xf>
    <xf numFmtId="167" fontId="1" fillId="4" borderId="33" xfId="0" applyNumberFormat="1" applyFont="1" applyFill="1" applyBorder="1" applyAlignment="1" applyProtection="1">
      <alignment horizontal="center" vertical="center" wrapText="1"/>
    </xf>
    <xf numFmtId="167" fontId="1" fillId="4" borderId="34" xfId="0" applyNumberFormat="1" applyFont="1" applyFill="1" applyBorder="1" applyAlignment="1" applyProtection="1">
      <alignment horizontal="center" vertical="center" wrapText="1"/>
    </xf>
    <xf numFmtId="167" fontId="1" fillId="4" borderId="29" xfId="0" applyNumberFormat="1" applyFont="1" applyFill="1" applyBorder="1" applyAlignment="1" applyProtection="1">
      <alignment horizontal="center" vertical="center" wrapText="1"/>
    </xf>
    <xf numFmtId="167" fontId="1" fillId="4" borderId="31" xfId="0" applyNumberFormat="1"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167" fontId="1" fillId="4" borderId="39" xfId="0" applyNumberFormat="1" applyFont="1" applyFill="1" applyBorder="1" applyAlignment="1" applyProtection="1">
      <alignment horizontal="center" vertical="center" wrapText="1"/>
    </xf>
    <xf numFmtId="167" fontId="1" fillId="4" borderId="45" xfId="0" applyNumberFormat="1"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167" fontId="1" fillId="4" borderId="24" xfId="0" applyNumberFormat="1" applyFont="1" applyFill="1" applyBorder="1" applyAlignment="1" applyProtection="1">
      <alignment horizontal="center" vertical="center" wrapText="1"/>
    </xf>
    <xf numFmtId="167" fontId="1" fillId="4" borderId="26"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12" fillId="5" borderId="36" xfId="0" applyFont="1" applyFill="1" applyBorder="1" applyAlignment="1" applyProtection="1">
      <alignment horizontal="center" vertical="center" wrapText="1"/>
      <protection locked="0"/>
    </xf>
    <xf numFmtId="0" fontId="12" fillId="5" borderId="38"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5" borderId="29"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165" fontId="5" fillId="0" borderId="0" xfId="0" applyNumberFormat="1" applyFont="1" applyBorder="1" applyAlignment="1" applyProtection="1">
      <alignment horizontal="center" vertical="center" wrapText="1"/>
    </xf>
    <xf numFmtId="0" fontId="8" fillId="0" borderId="9" xfId="0" applyFont="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xf>
    <xf numFmtId="0" fontId="3" fillId="4" borderId="2" xfId="0" applyFont="1" applyFill="1" applyBorder="1" applyAlignment="1" applyProtection="1">
      <alignment horizontal="justify" vertical="center" wrapText="1"/>
    </xf>
    <xf numFmtId="0" fontId="2" fillId="7" borderId="35"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2" fontId="2" fillId="7" borderId="5" xfId="0" applyNumberFormat="1" applyFont="1" applyFill="1" applyBorder="1" applyAlignment="1" applyProtection="1">
      <alignment horizontal="center" vertical="center" wrapText="1"/>
    </xf>
    <xf numFmtId="2" fontId="2" fillId="7" borderId="9" xfId="0" applyNumberFormat="1" applyFont="1" applyFill="1" applyBorder="1" applyAlignment="1" applyProtection="1">
      <alignment horizontal="center" vertical="center" wrapText="1"/>
    </xf>
    <xf numFmtId="2" fontId="2" fillId="7" borderId="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165" fontId="5" fillId="0" borderId="19" xfId="0" applyNumberFormat="1" applyFont="1" applyBorder="1" applyAlignment="1" applyProtection="1">
      <alignment horizontal="left" vertical="center" wrapText="1"/>
    </xf>
    <xf numFmtId="0" fontId="7"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7" borderId="61" xfId="0" applyFont="1" applyFill="1" applyBorder="1" applyAlignment="1" applyProtection="1">
      <alignment horizontal="center" vertical="center" wrapText="1"/>
    </xf>
    <xf numFmtId="0" fontId="2" fillId="7" borderId="63"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wrapText="1"/>
    </xf>
    <xf numFmtId="0" fontId="5" fillId="12" borderId="33" xfId="0" applyFont="1" applyFill="1" applyBorder="1" applyAlignment="1" applyProtection="1">
      <alignment horizontal="left" vertical="center" wrapText="1"/>
    </xf>
    <xf numFmtId="0" fontId="5" fillId="12" borderId="35" xfId="0" applyFont="1" applyFill="1" applyBorder="1" applyAlignment="1" applyProtection="1">
      <alignment horizontal="left" vertical="center" wrapText="1"/>
    </xf>
    <xf numFmtId="0" fontId="5" fillId="12" borderId="34" xfId="0" applyFont="1" applyFill="1" applyBorder="1" applyAlignment="1" applyProtection="1">
      <alignment horizontal="left" vertical="center" wrapText="1"/>
    </xf>
    <xf numFmtId="0" fontId="5" fillId="4" borderId="27" xfId="0" applyFont="1" applyFill="1" applyBorder="1" applyAlignment="1" applyProtection="1">
      <alignment horizontal="left" vertical="center" wrapText="1"/>
    </xf>
    <xf numFmtId="0" fontId="5" fillId="4" borderId="28" xfId="0" applyFont="1" applyFill="1" applyBorder="1" applyAlignment="1" applyProtection="1">
      <alignment horizontal="left" vertical="center" wrapText="1"/>
    </xf>
    <xf numFmtId="0" fontId="5" fillId="4" borderId="24"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5" fillId="4" borderId="29" xfId="0" applyFont="1" applyFill="1" applyBorder="1" applyAlignment="1" applyProtection="1">
      <alignment horizontal="left" vertical="center" wrapText="1"/>
    </xf>
    <xf numFmtId="0" fontId="5" fillId="4" borderId="31" xfId="0" applyFont="1" applyFill="1" applyBorder="1" applyAlignment="1" applyProtection="1">
      <alignment horizontal="left" vertical="center" wrapText="1"/>
    </xf>
    <xf numFmtId="0" fontId="2" fillId="4" borderId="5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12" borderId="33" xfId="0" applyFont="1" applyFill="1" applyBorder="1" applyAlignment="1" applyProtection="1">
      <alignment horizontal="left" vertical="center" wrapText="1"/>
    </xf>
    <xf numFmtId="0" fontId="2" fillId="12" borderId="35" xfId="0" applyFont="1" applyFill="1" applyBorder="1" applyAlignment="1" applyProtection="1">
      <alignment horizontal="left" vertical="center" wrapText="1"/>
    </xf>
    <xf numFmtId="0" fontId="2" fillId="12" borderId="34" xfId="0" applyFont="1" applyFill="1" applyBorder="1" applyAlignment="1" applyProtection="1">
      <alignment horizontal="left" vertical="center" wrapText="1"/>
    </xf>
    <xf numFmtId="0" fontId="2" fillId="14" borderId="1" xfId="0" applyFont="1" applyFill="1" applyBorder="1" applyAlignment="1" applyProtection="1">
      <alignment horizontal="left" vertical="center" wrapText="1"/>
    </xf>
    <xf numFmtId="0" fontId="2" fillId="14" borderId="2"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67"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wrapText="1"/>
    </xf>
    <xf numFmtId="0" fontId="5" fillId="2" borderId="41" xfId="0" applyFont="1" applyFill="1" applyBorder="1" applyAlignment="1" applyProtection="1">
      <alignment horizontal="center" vertical="center" wrapText="1"/>
      <protection locked="0"/>
    </xf>
    <xf numFmtId="0" fontId="5" fillId="2" borderId="67"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wrapText="1"/>
      <protection locked="0"/>
    </xf>
    <xf numFmtId="43" fontId="1" fillId="10" borderId="51" xfId="2" applyFont="1" applyFill="1" applyBorder="1" applyAlignment="1" applyProtection="1">
      <alignment horizontal="center" vertical="center" wrapText="1"/>
    </xf>
    <xf numFmtId="43" fontId="1" fillId="10" borderId="3" xfId="2" applyFont="1" applyFill="1" applyBorder="1" applyAlignment="1" applyProtection="1">
      <alignment horizontal="center" vertical="center" wrapText="1"/>
    </xf>
    <xf numFmtId="43" fontId="1" fillId="10" borderId="1" xfId="2"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74"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7" borderId="69" xfId="0" applyFont="1" applyFill="1" applyBorder="1" applyAlignment="1" applyProtection="1">
      <alignment horizontal="center" vertical="center" wrapText="1"/>
    </xf>
    <xf numFmtId="0" fontId="5" fillId="6" borderId="51" xfId="0" applyFont="1" applyFill="1" applyBorder="1" applyAlignment="1" applyProtection="1">
      <alignment horizontal="center" vertical="center" wrapText="1"/>
    </xf>
    <xf numFmtId="0" fontId="5" fillId="6" borderId="69" xfId="0" applyFont="1" applyFill="1" applyBorder="1" applyAlignment="1" applyProtection="1">
      <alignment horizontal="center" vertical="center" wrapText="1"/>
    </xf>
    <xf numFmtId="166" fontId="2" fillId="6" borderId="51" xfId="0" applyNumberFormat="1" applyFont="1" applyFill="1" applyBorder="1" applyAlignment="1" applyProtection="1">
      <alignment horizontal="center" vertical="center" wrapText="1"/>
    </xf>
    <xf numFmtId="166" fontId="2" fillId="6" borderId="69" xfId="0" applyNumberFormat="1"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left" vertical="center" wrapText="1"/>
      <protection locked="0"/>
    </xf>
    <xf numFmtId="0" fontId="5" fillId="0" borderId="68"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left" vertical="center" wrapText="1"/>
      <protection locked="0"/>
    </xf>
    <xf numFmtId="0" fontId="5" fillId="0" borderId="67"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9" borderId="33" xfId="0" applyFont="1" applyFill="1" applyBorder="1" applyAlignment="1" applyProtection="1">
      <alignment horizontal="center" vertical="center"/>
    </xf>
    <xf numFmtId="0" fontId="2" fillId="9" borderId="35" xfId="0" applyFont="1" applyFill="1" applyBorder="1" applyAlignment="1" applyProtection="1">
      <alignment horizontal="center" vertical="center"/>
    </xf>
    <xf numFmtId="0" fontId="2" fillId="9" borderId="34" xfId="0" applyFont="1" applyFill="1" applyBorder="1" applyAlignment="1" applyProtection="1">
      <alignment horizontal="center" vertical="center"/>
    </xf>
    <xf numFmtId="0" fontId="7" fillId="0" borderId="0" xfId="0" applyFont="1" applyBorder="1" applyAlignment="1" applyProtection="1">
      <alignment horizontal="center" vertical="center"/>
      <protection locked="0"/>
    </xf>
    <xf numFmtId="0" fontId="0" fillId="0" borderId="0" xfId="0" applyNumberFormat="1" applyBorder="1" applyAlignment="1">
      <alignment horizontal="justify" vertical="center" wrapText="1"/>
    </xf>
    <xf numFmtId="0" fontId="22" fillId="2" borderId="5" xfId="1" applyNumberFormat="1" applyFont="1" applyFill="1" applyBorder="1" applyAlignment="1" applyProtection="1">
      <alignment horizontal="center" vertical="center" wrapText="1"/>
      <protection locked="0"/>
    </xf>
    <xf numFmtId="0" fontId="22" fillId="2" borderId="9" xfId="1" applyNumberFormat="1" applyFont="1" applyFill="1" applyBorder="1" applyAlignment="1" applyProtection="1">
      <alignment horizontal="center" vertical="center" wrapText="1"/>
      <protection locked="0"/>
    </xf>
    <xf numFmtId="0" fontId="22" fillId="2" borderId="6" xfId="1" applyNumberFormat="1" applyFont="1" applyFill="1" applyBorder="1" applyAlignment="1" applyProtection="1">
      <alignment horizontal="center" vertical="center" wrapText="1"/>
      <protection locked="0"/>
    </xf>
    <xf numFmtId="0" fontId="22" fillId="2" borderId="7" xfId="1" applyNumberFormat="1" applyFont="1" applyFill="1" applyBorder="1" applyAlignment="1" applyProtection="1">
      <alignment horizontal="center" vertical="center" wrapText="1"/>
      <protection locked="0"/>
    </xf>
    <xf numFmtId="0" fontId="22" fillId="2" borderId="11" xfId="1" applyNumberFormat="1" applyFont="1" applyFill="1" applyBorder="1" applyAlignment="1" applyProtection="1">
      <alignment horizontal="center" vertical="center" wrapText="1"/>
      <protection locked="0"/>
    </xf>
    <xf numFmtId="0" fontId="22" fillId="2" borderId="8" xfId="1" applyNumberFormat="1" applyFont="1" applyFill="1" applyBorder="1" applyAlignment="1" applyProtection="1">
      <alignment horizontal="center" vertical="center" wrapText="1"/>
      <protection locked="0"/>
    </xf>
  </cellXfs>
  <cellStyles count="4">
    <cellStyle name="Millares" xfId="2" builtinId="3"/>
    <cellStyle name="Moneda" xfId="1"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Datos!$J$10" lockText="1"/>
</file>

<file path=xl/ctrlProps/ctrlProp2.xml><?xml version="1.0" encoding="utf-8"?>
<formControlPr xmlns="http://schemas.microsoft.com/office/spreadsheetml/2009/9/main" objectType="CheckBox" fmlaLink="[3]Datos!$J$10" lockText="1"/>
</file>

<file path=xl/ctrlProps/ctrlProp3.xml><?xml version="1.0" encoding="utf-8"?>
<formControlPr xmlns="http://schemas.microsoft.com/office/spreadsheetml/2009/9/main" objectType="CheckBox" fmlaLink="Datos!$J$13" lockText="1"/>
</file>

<file path=xl/ctrlProps/ctrlProp4.xml><?xml version="1.0" encoding="utf-8"?>
<formControlPr xmlns="http://schemas.microsoft.com/office/spreadsheetml/2009/9/main" objectType="CheckBox" fmlaLink="Datos!$J$14" lockText="1"/>
</file>

<file path=xl/ctrlProps/ctrlProp5.xml><?xml version="1.0" encoding="utf-8"?>
<formControlPr xmlns="http://schemas.microsoft.com/office/spreadsheetml/2009/9/main" objectType="CheckBox" fmlaLink="Datos!$J$1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xdr:row>
          <xdr:rowOff>9525</xdr:rowOff>
        </xdr:from>
        <xdr:to>
          <xdr:col>2</xdr:col>
          <xdr:colOff>914400</xdr:colOff>
          <xdr:row>2</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Formulario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xdr:row>
          <xdr:rowOff>9525</xdr:rowOff>
        </xdr:from>
        <xdr:to>
          <xdr:col>2</xdr:col>
          <xdr:colOff>914400</xdr:colOff>
          <xdr:row>2</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Formulario 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0</xdr:row>
          <xdr:rowOff>47625</xdr:rowOff>
        </xdr:from>
        <xdr:to>
          <xdr:col>2</xdr:col>
          <xdr:colOff>1276350</xdr:colOff>
          <xdr:row>1</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Formulario F1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0</xdr:row>
          <xdr:rowOff>28575</xdr:rowOff>
        </xdr:from>
        <xdr:to>
          <xdr:col>1</xdr:col>
          <xdr:colOff>1333500</xdr:colOff>
          <xdr:row>1</xdr:row>
          <xdr:rowOff>114300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Formulario F2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xdr:col>
          <xdr:colOff>1352550</xdr:colOff>
          <xdr:row>2</xdr:row>
          <xdr:rowOff>19050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Formulario F4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Industria%20&amp;%20Miner&#237;a%20-%20Alejandro/Areas/Financiamiento%20Fomento/Banco%20Estado/Formulario%20estandar%20financiamiento%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ilva.MINENERGIA/AppData/Local/Microsoft/Windows/Temporary%20Internet%20Files/Content.Outlook/ADMR69YC/Formulario%20estandar%20financiamiento%20ERNC%20Autoconsumo%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ilva.MINENERGIA/AppData/Local/Microsoft/Windows/Temporary%20Internet%20Files/Content.Outlook/ADMR69YC/Formulario%20estandar%20financiamiento%20ERNC%20Autoconsu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Dat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
      <sheetName val="Formulario D"/>
      <sheetName val="Formulario 1"/>
      <sheetName val="Formulario F2"/>
      <sheetName val="Formulario F3"/>
      <sheetName val="Formulario F4"/>
      <sheetName val="Dato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
      <sheetName val="Formulario D"/>
      <sheetName val="Formulario F1"/>
      <sheetName val="Formulario F2"/>
      <sheetName val="Formulario F3"/>
      <sheetName val="Formulario F4"/>
      <sheetName val="Datos"/>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0"/>
    <pageSetUpPr fitToPage="1"/>
  </sheetPr>
  <dimension ref="A1:X101"/>
  <sheetViews>
    <sheetView view="pageBreakPreview" topLeftCell="A64" zoomScale="90" zoomScaleNormal="90" zoomScaleSheetLayoutView="90" workbookViewId="0">
      <selection activeCell="F57" sqref="F57:L58"/>
    </sheetView>
  </sheetViews>
  <sheetFormatPr baseColWidth="10" defaultRowHeight="15.75" x14ac:dyDescent="0.25"/>
  <cols>
    <col min="1" max="2" width="4" style="374" customWidth="1"/>
    <col min="3" max="3" width="19.5703125" style="374" customWidth="1"/>
    <col min="4" max="4" width="18" style="374" customWidth="1"/>
    <col min="5" max="5" width="0.85546875" style="374" customWidth="1"/>
    <col min="6" max="6" width="15.140625" style="374" customWidth="1"/>
    <col min="7" max="7" width="0.85546875" style="374" customWidth="1"/>
    <col min="8" max="8" width="14.5703125" style="374" customWidth="1"/>
    <col min="9" max="9" width="0.85546875" style="374" customWidth="1"/>
    <col min="10" max="10" width="14.140625" style="374" customWidth="1"/>
    <col min="11" max="11" width="0.85546875" style="374" customWidth="1"/>
    <col min="12" max="12" width="14.42578125" style="374" customWidth="1"/>
    <col min="13" max="13" width="0.85546875" style="374" customWidth="1"/>
    <col min="14" max="14" width="14.5703125" style="374" customWidth="1"/>
    <col min="15" max="15" width="0.85546875" style="374" customWidth="1"/>
    <col min="16" max="16" width="13.85546875" style="374" customWidth="1"/>
    <col min="17" max="17" width="0.85546875" style="374" customWidth="1"/>
    <col min="18" max="18" width="14" style="374" customWidth="1"/>
    <col min="19" max="19" width="0.85546875" style="374" customWidth="1"/>
    <col min="20" max="20" width="16.7109375" style="374" customWidth="1"/>
    <col min="21" max="21" width="0.85546875" style="374" customWidth="1"/>
    <col min="22" max="22" width="16" style="374" customWidth="1"/>
    <col min="23" max="24" width="4" style="374" customWidth="1"/>
    <col min="25" max="16384" width="11.42578125" style="374"/>
  </cols>
  <sheetData>
    <row r="1" spans="1:24" ht="9.9499999999999993" customHeight="1" thickTop="1" x14ac:dyDescent="0.25">
      <c r="A1" s="371"/>
      <c r="B1" s="372"/>
      <c r="C1" s="372"/>
      <c r="D1" s="372"/>
      <c r="E1" s="372"/>
      <c r="F1" s="372"/>
      <c r="G1" s="372"/>
      <c r="H1" s="372"/>
      <c r="I1" s="372"/>
      <c r="J1" s="372"/>
      <c r="K1" s="372"/>
      <c r="L1" s="372"/>
      <c r="M1" s="372"/>
      <c r="N1" s="372"/>
      <c r="O1" s="372"/>
      <c r="P1" s="372"/>
      <c r="Q1" s="372"/>
      <c r="R1" s="372"/>
      <c r="S1" s="372"/>
      <c r="T1" s="372"/>
      <c r="U1" s="372"/>
      <c r="V1" s="372"/>
      <c r="W1" s="372"/>
      <c r="X1" s="373"/>
    </row>
    <row r="2" spans="1:24" ht="9.9499999999999993" customHeight="1" thickBot="1" x14ac:dyDescent="0.3">
      <c r="A2" s="375"/>
      <c r="B2" s="376"/>
      <c r="C2" s="376"/>
      <c r="D2" s="376"/>
      <c r="E2" s="376"/>
      <c r="F2" s="376"/>
      <c r="G2" s="376"/>
      <c r="H2" s="376"/>
      <c r="I2" s="376"/>
      <c r="J2" s="376"/>
      <c r="K2" s="376"/>
      <c r="L2" s="376"/>
      <c r="M2" s="376"/>
      <c r="N2" s="376"/>
      <c r="O2" s="376"/>
      <c r="P2" s="376"/>
      <c r="Q2" s="376"/>
      <c r="R2" s="376"/>
      <c r="S2" s="376"/>
      <c r="T2" s="376"/>
      <c r="U2" s="376"/>
      <c r="V2" s="376"/>
      <c r="W2" s="376"/>
      <c r="X2" s="377"/>
    </row>
    <row r="3" spans="1:24" ht="9.9499999999999993" customHeight="1" x14ac:dyDescent="0.25">
      <c r="A3" s="375"/>
      <c r="B3" s="378"/>
      <c r="C3" s="379"/>
      <c r="D3" s="379"/>
      <c r="E3" s="379"/>
      <c r="F3" s="379"/>
      <c r="G3" s="379"/>
      <c r="H3" s="379"/>
      <c r="I3" s="379"/>
      <c r="J3" s="379"/>
      <c r="K3" s="379"/>
      <c r="L3" s="379"/>
      <c r="M3" s="379"/>
      <c r="N3" s="379"/>
      <c r="O3" s="379"/>
      <c r="P3" s="379"/>
      <c r="Q3" s="379"/>
      <c r="R3" s="379"/>
      <c r="S3" s="379"/>
      <c r="T3" s="379"/>
      <c r="U3" s="379"/>
      <c r="V3" s="379"/>
      <c r="W3" s="380"/>
      <c r="X3" s="377"/>
    </row>
    <row r="4" spans="1:24" ht="9.9499999999999993" customHeight="1" x14ac:dyDescent="0.25">
      <c r="A4" s="375"/>
      <c r="B4" s="381"/>
      <c r="C4" s="376"/>
      <c r="D4" s="376"/>
      <c r="E4" s="376"/>
      <c r="F4" s="605" t="s">
        <v>279</v>
      </c>
      <c r="G4" s="605"/>
      <c r="H4" s="605"/>
      <c r="I4" s="605"/>
      <c r="J4" s="605"/>
      <c r="K4" s="605"/>
      <c r="L4" s="605"/>
      <c r="M4" s="605"/>
      <c r="N4" s="605"/>
      <c r="O4" s="605"/>
      <c r="P4" s="605"/>
      <c r="Q4" s="376"/>
      <c r="R4" s="376"/>
      <c r="S4" s="376"/>
      <c r="T4" s="376"/>
      <c r="U4" s="376"/>
      <c r="V4" s="376"/>
      <c r="W4" s="382"/>
      <c r="X4" s="377"/>
    </row>
    <row r="5" spans="1:24" ht="9.9499999999999993" customHeight="1" x14ac:dyDescent="0.25">
      <c r="A5" s="375"/>
      <c r="B5" s="381"/>
      <c r="C5" s="376"/>
      <c r="D5" s="376"/>
      <c r="E5" s="376"/>
      <c r="F5" s="605"/>
      <c r="G5" s="605"/>
      <c r="H5" s="605"/>
      <c r="I5" s="605"/>
      <c r="J5" s="605"/>
      <c r="K5" s="605"/>
      <c r="L5" s="605"/>
      <c r="M5" s="605"/>
      <c r="N5" s="605"/>
      <c r="O5" s="605"/>
      <c r="P5" s="605"/>
      <c r="Q5" s="376"/>
      <c r="S5" s="376"/>
      <c r="W5" s="382"/>
      <c r="X5" s="377"/>
    </row>
    <row r="6" spans="1:24" ht="9.9499999999999993" customHeight="1" x14ac:dyDescent="0.25">
      <c r="A6" s="375"/>
      <c r="B6" s="381"/>
      <c r="C6" s="376"/>
      <c r="D6" s="376"/>
      <c r="E6" s="376"/>
      <c r="F6" s="605"/>
      <c r="G6" s="605"/>
      <c r="H6" s="605"/>
      <c r="I6" s="605"/>
      <c r="J6" s="605"/>
      <c r="K6" s="605"/>
      <c r="L6" s="605"/>
      <c r="M6" s="605"/>
      <c r="N6" s="605"/>
      <c r="O6" s="605"/>
      <c r="P6" s="605"/>
      <c r="Q6" s="376"/>
      <c r="R6" s="606" t="s">
        <v>93</v>
      </c>
      <c r="S6" s="606"/>
      <c r="T6" s="607">
        <f ca="1">+TODAY()</f>
        <v>43046</v>
      </c>
      <c r="U6" s="607"/>
      <c r="V6" s="607"/>
      <c r="W6" s="608"/>
      <c r="X6" s="377"/>
    </row>
    <row r="7" spans="1:24" ht="9.9499999999999993" customHeight="1" x14ac:dyDescent="0.25">
      <c r="A7" s="375"/>
      <c r="B7" s="381"/>
      <c r="C7" s="376"/>
      <c r="D7" s="376"/>
      <c r="E7" s="376"/>
      <c r="F7" s="376"/>
      <c r="G7" s="376"/>
      <c r="H7" s="376"/>
      <c r="I7" s="376"/>
      <c r="J7" s="376"/>
      <c r="K7" s="376"/>
      <c r="L7" s="376"/>
      <c r="M7" s="376"/>
      <c r="N7" s="376"/>
      <c r="O7" s="376"/>
      <c r="P7" s="376"/>
      <c r="Q7" s="376"/>
      <c r="R7" s="376"/>
      <c r="S7" s="376"/>
      <c r="T7" s="376"/>
      <c r="U7" s="376"/>
      <c r="V7" s="376"/>
      <c r="W7" s="382"/>
      <c r="X7" s="377"/>
    </row>
    <row r="8" spans="1:24" ht="9.9499999999999993" customHeight="1" thickBot="1" x14ac:dyDescent="0.3">
      <c r="A8" s="375"/>
      <c r="B8" s="381"/>
      <c r="C8" s="376"/>
      <c r="D8" s="376"/>
      <c r="E8" s="376"/>
      <c r="F8" s="376"/>
      <c r="G8" s="376"/>
      <c r="H8" s="376"/>
      <c r="I8" s="376"/>
      <c r="J8" s="376"/>
      <c r="K8" s="376"/>
      <c r="L8" s="376"/>
      <c r="M8" s="376"/>
      <c r="N8" s="376"/>
      <c r="O8" s="376"/>
      <c r="P8" s="376"/>
      <c r="Q8" s="376"/>
      <c r="R8" s="376"/>
      <c r="S8" s="376"/>
      <c r="T8" s="376"/>
      <c r="U8" s="376"/>
      <c r="V8" s="376"/>
      <c r="W8" s="382"/>
      <c r="X8" s="377"/>
    </row>
    <row r="9" spans="1:24" ht="30" customHeight="1" thickBot="1" x14ac:dyDescent="0.3">
      <c r="A9" s="375"/>
      <c r="B9" s="381"/>
      <c r="C9" s="526" t="s">
        <v>204</v>
      </c>
      <c r="D9" s="528"/>
      <c r="E9" s="528"/>
      <c r="F9" s="528"/>
      <c r="G9" s="528"/>
      <c r="H9" s="528"/>
      <c r="I9" s="528"/>
      <c r="J9" s="528"/>
      <c r="K9" s="528"/>
      <c r="L9" s="528"/>
      <c r="M9" s="528"/>
      <c r="N9" s="528"/>
      <c r="O9" s="528"/>
      <c r="P9" s="528"/>
      <c r="Q9" s="528"/>
      <c r="R9" s="528"/>
      <c r="S9" s="528"/>
      <c r="T9" s="528"/>
      <c r="U9" s="528"/>
      <c r="V9" s="528"/>
      <c r="W9" s="382"/>
      <c r="X9" s="377"/>
    </row>
    <row r="10" spans="1:24" ht="9.9499999999999993" customHeight="1" thickBot="1" x14ac:dyDescent="0.3">
      <c r="A10" s="375"/>
      <c r="B10" s="381"/>
      <c r="C10" s="376"/>
      <c r="D10" s="376"/>
      <c r="E10" s="376"/>
      <c r="F10" s="376"/>
      <c r="G10" s="376"/>
      <c r="H10" s="376"/>
      <c r="I10" s="376"/>
      <c r="J10" s="376"/>
      <c r="K10" s="376"/>
      <c r="L10" s="376"/>
      <c r="M10" s="376"/>
      <c r="N10" s="376"/>
      <c r="O10" s="376"/>
      <c r="P10" s="376"/>
      <c r="Q10" s="376"/>
      <c r="R10" s="376"/>
      <c r="S10" s="376"/>
      <c r="T10" s="376"/>
      <c r="U10" s="376"/>
      <c r="V10" s="376"/>
      <c r="W10" s="382"/>
      <c r="X10" s="377"/>
    </row>
    <row r="11" spans="1:24" ht="15" customHeight="1" x14ac:dyDescent="0.25">
      <c r="A11" s="375"/>
      <c r="B11" s="381"/>
      <c r="C11" s="547" t="s">
        <v>195</v>
      </c>
      <c r="D11" s="548"/>
      <c r="E11" s="376"/>
      <c r="F11" s="574" t="s">
        <v>80</v>
      </c>
      <c r="G11" s="575"/>
      <c r="H11" s="575"/>
      <c r="I11" s="575"/>
      <c r="J11" s="575"/>
      <c r="K11" s="575"/>
      <c r="L11" s="575"/>
      <c r="M11" s="575"/>
      <c r="N11" s="575"/>
      <c r="O11" s="575"/>
      <c r="P11" s="575"/>
      <c r="Q11" s="575"/>
      <c r="R11" s="575"/>
      <c r="S11" s="575"/>
      <c r="T11" s="575"/>
      <c r="U11" s="575"/>
      <c r="V11" s="576"/>
      <c r="W11" s="382"/>
      <c r="X11" s="377"/>
    </row>
    <row r="12" spans="1:24" ht="16.5" thickBot="1" x14ac:dyDescent="0.3">
      <c r="A12" s="375"/>
      <c r="B12" s="381"/>
      <c r="C12" s="560"/>
      <c r="D12" s="561"/>
      <c r="E12" s="376"/>
      <c r="F12" s="577"/>
      <c r="G12" s="578"/>
      <c r="H12" s="578"/>
      <c r="I12" s="578"/>
      <c r="J12" s="578"/>
      <c r="K12" s="578"/>
      <c r="L12" s="578"/>
      <c r="M12" s="578"/>
      <c r="N12" s="578"/>
      <c r="O12" s="578"/>
      <c r="P12" s="578"/>
      <c r="Q12" s="578"/>
      <c r="R12" s="578"/>
      <c r="S12" s="578"/>
      <c r="T12" s="578"/>
      <c r="U12" s="578"/>
      <c r="V12" s="579"/>
      <c r="W12" s="382"/>
      <c r="X12" s="377"/>
    </row>
    <row r="13" spans="1:24" ht="16.5" thickBot="1" x14ac:dyDescent="0.3">
      <c r="A13" s="375"/>
      <c r="B13" s="381"/>
      <c r="C13" s="383"/>
      <c r="D13" s="383"/>
      <c r="E13" s="383"/>
      <c r="F13" s="383"/>
      <c r="G13" s="383"/>
      <c r="H13" s="383"/>
      <c r="I13" s="383"/>
      <c r="J13" s="383"/>
      <c r="K13" s="383"/>
      <c r="L13" s="383"/>
      <c r="M13" s="383"/>
      <c r="N13" s="383"/>
      <c r="O13" s="383"/>
      <c r="P13" s="383"/>
      <c r="Q13" s="383"/>
      <c r="R13" s="383"/>
      <c r="S13" s="383"/>
      <c r="T13" s="383"/>
      <c r="U13" s="383"/>
      <c r="V13" s="383"/>
      <c r="W13" s="382"/>
      <c r="X13" s="377"/>
    </row>
    <row r="14" spans="1:24" ht="15.75" customHeight="1" x14ac:dyDescent="0.25">
      <c r="A14" s="375"/>
      <c r="B14" s="381"/>
      <c r="C14" s="580" t="s">
        <v>257</v>
      </c>
      <c r="D14" s="581"/>
      <c r="E14" s="376"/>
      <c r="F14" s="484" t="s">
        <v>290</v>
      </c>
      <c r="G14" s="485"/>
      <c r="H14" s="485"/>
      <c r="I14" s="485"/>
      <c r="J14" s="486"/>
      <c r="K14" s="422"/>
      <c r="L14" s="490" t="s">
        <v>311</v>
      </c>
      <c r="M14" s="491"/>
      <c r="N14" s="492"/>
      <c r="O14" s="415"/>
      <c r="P14" s="496" t="s">
        <v>315</v>
      </c>
      <c r="Q14" s="497"/>
      <c r="R14" s="498"/>
      <c r="S14" s="502"/>
      <c r="T14" s="503" t="s">
        <v>24</v>
      </c>
      <c r="U14" s="504"/>
      <c r="V14" s="505"/>
      <c r="W14" s="382"/>
      <c r="X14" s="377"/>
    </row>
    <row r="15" spans="1:24" ht="16.5" thickBot="1" x14ac:dyDescent="0.3">
      <c r="A15" s="375"/>
      <c r="B15" s="381"/>
      <c r="C15" s="582"/>
      <c r="D15" s="583"/>
      <c r="E15" s="376"/>
      <c r="F15" s="487"/>
      <c r="G15" s="488"/>
      <c r="H15" s="488"/>
      <c r="I15" s="488"/>
      <c r="J15" s="489"/>
      <c r="K15" s="422"/>
      <c r="L15" s="493"/>
      <c r="M15" s="494"/>
      <c r="N15" s="495"/>
      <c r="O15" s="415"/>
      <c r="P15" s="499"/>
      <c r="Q15" s="500"/>
      <c r="R15" s="501"/>
      <c r="S15" s="502"/>
      <c r="T15" s="506"/>
      <c r="U15" s="507"/>
      <c r="V15" s="508"/>
      <c r="W15" s="382"/>
      <c r="X15" s="377"/>
    </row>
    <row r="16" spans="1:24" ht="9.9499999999999993" customHeight="1" thickBot="1" x14ac:dyDescent="0.3">
      <c r="A16" s="375"/>
      <c r="B16" s="381"/>
      <c r="C16" s="376"/>
      <c r="D16" s="376"/>
      <c r="E16" s="376"/>
      <c r="F16" s="376"/>
      <c r="G16" s="376"/>
      <c r="H16" s="376"/>
      <c r="I16" s="376"/>
      <c r="J16" s="376"/>
      <c r="K16" s="376"/>
      <c r="L16" s="376"/>
      <c r="M16" s="376"/>
      <c r="N16" s="376"/>
      <c r="O16" s="376"/>
      <c r="P16" s="376"/>
      <c r="Q16" s="376"/>
      <c r="R16" s="376"/>
      <c r="S16" s="376"/>
      <c r="T16" s="376"/>
      <c r="U16" s="376"/>
      <c r="V16" s="376"/>
      <c r="W16" s="382"/>
      <c r="X16" s="377"/>
    </row>
    <row r="17" spans="1:24" ht="9.9499999999999993" customHeight="1" x14ac:dyDescent="0.25">
      <c r="A17" s="375"/>
      <c r="B17" s="421"/>
      <c r="C17" s="547" t="s">
        <v>196</v>
      </c>
      <c r="D17" s="548"/>
      <c r="E17" s="376"/>
      <c r="F17" s="503" t="s">
        <v>260</v>
      </c>
      <c r="G17" s="504"/>
      <c r="H17" s="504"/>
      <c r="I17" s="504"/>
      <c r="J17" s="504"/>
      <c r="K17" s="504"/>
      <c r="L17" s="504"/>
      <c r="M17" s="504"/>
      <c r="N17" s="504"/>
      <c r="O17" s="504"/>
      <c r="P17" s="505"/>
      <c r="Q17" s="385"/>
      <c r="R17" s="547" t="s">
        <v>7</v>
      </c>
      <c r="S17" s="548"/>
      <c r="T17" s="503"/>
      <c r="U17" s="504"/>
      <c r="V17" s="505"/>
      <c r="W17" s="382"/>
      <c r="X17" s="377"/>
    </row>
    <row r="18" spans="1:24" ht="21" customHeight="1" thickBot="1" x14ac:dyDescent="0.3">
      <c r="A18" s="375"/>
      <c r="B18" s="421"/>
      <c r="C18" s="560"/>
      <c r="D18" s="561"/>
      <c r="E18" s="376"/>
      <c r="F18" s="506"/>
      <c r="G18" s="507"/>
      <c r="H18" s="507"/>
      <c r="I18" s="507"/>
      <c r="J18" s="507"/>
      <c r="K18" s="507"/>
      <c r="L18" s="507"/>
      <c r="M18" s="507"/>
      <c r="N18" s="507"/>
      <c r="O18" s="507"/>
      <c r="P18" s="508"/>
      <c r="Q18" s="385"/>
      <c r="R18" s="560"/>
      <c r="S18" s="561"/>
      <c r="T18" s="506"/>
      <c r="U18" s="507"/>
      <c r="V18" s="508"/>
      <c r="W18" s="382"/>
      <c r="X18" s="377"/>
    </row>
    <row r="19" spans="1:24" ht="9.9499999999999993" customHeight="1" thickBot="1" x14ac:dyDescent="0.3">
      <c r="A19" s="375"/>
      <c r="B19" s="421"/>
      <c r="C19" s="376"/>
      <c r="D19" s="376"/>
      <c r="E19" s="376"/>
      <c r="F19" s="376"/>
      <c r="G19" s="376"/>
      <c r="H19" s="376"/>
      <c r="I19" s="376"/>
      <c r="J19" s="376"/>
      <c r="K19" s="376"/>
      <c r="L19" s="376"/>
      <c r="M19" s="376"/>
      <c r="N19" s="376"/>
      <c r="O19" s="376"/>
      <c r="P19" s="376"/>
      <c r="Q19" s="376"/>
      <c r="R19" s="376"/>
      <c r="S19" s="376"/>
      <c r="T19" s="376"/>
      <c r="U19" s="376"/>
      <c r="V19" s="376"/>
      <c r="W19" s="382"/>
      <c r="X19" s="377"/>
    </row>
    <row r="20" spans="1:24" ht="9.9499999999999993" customHeight="1" x14ac:dyDescent="0.25">
      <c r="A20" s="375"/>
      <c r="B20" s="421"/>
      <c r="C20" s="547" t="s">
        <v>261</v>
      </c>
      <c r="D20" s="548"/>
      <c r="E20" s="376"/>
      <c r="F20" s="503" t="s">
        <v>262</v>
      </c>
      <c r="G20" s="504"/>
      <c r="H20" s="504"/>
      <c r="I20" s="504"/>
      <c r="J20" s="504"/>
      <c r="K20" s="504"/>
      <c r="L20" s="505"/>
      <c r="M20" s="385"/>
      <c r="N20" s="613" t="s">
        <v>263</v>
      </c>
      <c r="O20" s="502"/>
      <c r="P20" s="529"/>
      <c r="Q20" s="530"/>
      <c r="R20" s="531"/>
      <c r="S20" s="376"/>
      <c r="T20" s="547" t="s">
        <v>264</v>
      </c>
      <c r="U20" s="548"/>
      <c r="V20" s="386"/>
      <c r="W20" s="382"/>
      <c r="X20" s="377"/>
    </row>
    <row r="21" spans="1:24" ht="12.75" customHeight="1" thickBot="1" x14ac:dyDescent="0.3">
      <c r="A21" s="375"/>
      <c r="B21" s="421"/>
      <c r="C21" s="560"/>
      <c r="D21" s="561"/>
      <c r="E21" s="376"/>
      <c r="F21" s="506"/>
      <c r="G21" s="507"/>
      <c r="H21" s="507"/>
      <c r="I21" s="507"/>
      <c r="J21" s="507"/>
      <c r="K21" s="507"/>
      <c r="L21" s="508"/>
      <c r="M21" s="385"/>
      <c r="N21" s="614"/>
      <c r="O21" s="502"/>
      <c r="P21" s="515"/>
      <c r="Q21" s="516"/>
      <c r="R21" s="517"/>
      <c r="S21" s="376"/>
      <c r="T21" s="560"/>
      <c r="U21" s="561"/>
      <c r="V21" s="387"/>
      <c r="W21" s="382"/>
      <c r="X21" s="377"/>
    </row>
    <row r="22" spans="1:24" ht="9" customHeight="1" thickBot="1" x14ac:dyDescent="0.3">
      <c r="A22" s="375"/>
      <c r="B22" s="421"/>
      <c r="C22" s="376"/>
      <c r="D22" s="376"/>
      <c r="E22" s="376"/>
      <c r="F22" s="376"/>
      <c r="G22" s="376"/>
      <c r="H22" s="376"/>
      <c r="I22" s="376"/>
      <c r="J22" s="376"/>
      <c r="K22" s="376"/>
      <c r="L22" s="376"/>
      <c r="M22" s="376"/>
      <c r="N22" s="376"/>
      <c r="O22" s="376"/>
      <c r="P22" s="376"/>
      <c r="Q22" s="376"/>
      <c r="R22" s="376"/>
      <c r="S22" s="376"/>
      <c r="T22" s="376"/>
      <c r="U22" s="376"/>
      <c r="V22" s="376"/>
      <c r="W22" s="382"/>
      <c r="X22" s="377"/>
    </row>
    <row r="23" spans="1:24" ht="15.75" customHeight="1" x14ac:dyDescent="0.25">
      <c r="A23" s="375"/>
      <c r="B23" s="421"/>
      <c r="C23" s="547" t="s">
        <v>194</v>
      </c>
      <c r="D23" s="548"/>
      <c r="E23" s="376"/>
      <c r="F23" s="496" t="s">
        <v>209</v>
      </c>
      <c r="G23" s="497"/>
      <c r="H23" s="497"/>
      <c r="I23" s="497"/>
      <c r="J23" s="497"/>
      <c r="K23" s="497"/>
      <c r="L23" s="498"/>
      <c r="M23" s="502"/>
      <c r="N23" s="503" t="s">
        <v>24</v>
      </c>
      <c r="O23" s="504"/>
      <c r="P23" s="504"/>
      <c r="Q23" s="504"/>
      <c r="R23" s="504"/>
      <c r="S23" s="504"/>
      <c r="T23" s="504"/>
      <c r="U23" s="504"/>
      <c r="V23" s="505"/>
      <c r="W23" s="382"/>
      <c r="X23" s="377"/>
    </row>
    <row r="24" spans="1:24" ht="15.75" customHeight="1" thickBot="1" x14ac:dyDescent="0.3">
      <c r="A24" s="375"/>
      <c r="B24" s="421"/>
      <c r="C24" s="560"/>
      <c r="D24" s="561"/>
      <c r="E24" s="376"/>
      <c r="F24" s="499"/>
      <c r="G24" s="500"/>
      <c r="H24" s="500"/>
      <c r="I24" s="500"/>
      <c r="J24" s="500"/>
      <c r="K24" s="500"/>
      <c r="L24" s="501"/>
      <c r="M24" s="502"/>
      <c r="N24" s="506"/>
      <c r="O24" s="507"/>
      <c r="P24" s="507"/>
      <c r="Q24" s="507"/>
      <c r="R24" s="507"/>
      <c r="S24" s="507"/>
      <c r="T24" s="507"/>
      <c r="U24" s="507"/>
      <c r="V24" s="508"/>
      <c r="W24" s="382"/>
      <c r="X24" s="377"/>
    </row>
    <row r="25" spans="1:24" ht="9.9499999999999993" customHeight="1" thickBot="1" x14ac:dyDescent="0.3">
      <c r="A25" s="375"/>
      <c r="B25" s="381"/>
      <c r="C25" s="376"/>
      <c r="D25" s="376"/>
      <c r="E25" s="376"/>
      <c r="F25" s="376"/>
      <c r="G25" s="376"/>
      <c r="H25" s="376"/>
      <c r="I25" s="376"/>
      <c r="J25" s="376"/>
      <c r="K25" s="376"/>
      <c r="L25" s="376"/>
      <c r="M25" s="376"/>
      <c r="N25" s="376"/>
      <c r="O25" s="376"/>
      <c r="P25" s="376"/>
      <c r="Q25" s="376"/>
      <c r="R25" s="376"/>
      <c r="S25" s="376"/>
      <c r="T25" s="376"/>
      <c r="U25" s="376"/>
      <c r="V25" s="376"/>
      <c r="W25" s="382"/>
      <c r="X25" s="377"/>
    </row>
    <row r="26" spans="1:24" ht="15" customHeight="1" x14ac:dyDescent="0.25">
      <c r="A26" s="375"/>
      <c r="B26" s="421"/>
      <c r="C26" s="547" t="s">
        <v>309</v>
      </c>
      <c r="D26" s="548"/>
      <c r="E26" s="376"/>
      <c r="F26" s="503" t="s">
        <v>318</v>
      </c>
      <c r="G26" s="504"/>
      <c r="H26" s="504"/>
      <c r="I26" s="504"/>
      <c r="J26" s="504"/>
      <c r="K26" s="504"/>
      <c r="L26" s="504"/>
      <c r="M26" s="504"/>
      <c r="N26" s="504"/>
      <c r="O26" s="504"/>
      <c r="P26" s="505"/>
      <c r="Q26" s="385"/>
      <c r="R26" s="547" t="s">
        <v>7</v>
      </c>
      <c r="S26" s="548"/>
      <c r="T26" s="503"/>
      <c r="U26" s="504"/>
      <c r="V26" s="505"/>
      <c r="W26" s="382"/>
      <c r="X26" s="377"/>
    </row>
    <row r="27" spans="1:24" ht="15.75" customHeight="1" thickBot="1" x14ac:dyDescent="0.3">
      <c r="A27" s="375"/>
      <c r="B27" s="421"/>
      <c r="C27" s="560"/>
      <c r="D27" s="561"/>
      <c r="E27" s="376"/>
      <c r="F27" s="506"/>
      <c r="G27" s="507"/>
      <c r="H27" s="507"/>
      <c r="I27" s="507"/>
      <c r="J27" s="507"/>
      <c r="K27" s="507"/>
      <c r="L27" s="507"/>
      <c r="M27" s="507"/>
      <c r="N27" s="507"/>
      <c r="O27" s="507"/>
      <c r="P27" s="508"/>
      <c r="Q27" s="385"/>
      <c r="R27" s="560"/>
      <c r="S27" s="561"/>
      <c r="T27" s="506"/>
      <c r="U27" s="507"/>
      <c r="V27" s="508"/>
      <c r="W27" s="382"/>
      <c r="X27" s="377"/>
    </row>
    <row r="28" spans="1:24" ht="9.9499999999999993" customHeight="1" thickBot="1" x14ac:dyDescent="0.3">
      <c r="A28" s="375"/>
      <c r="B28" s="421"/>
      <c r="C28" s="376"/>
      <c r="D28" s="376"/>
      <c r="E28" s="376"/>
      <c r="F28" s="376"/>
      <c r="G28" s="376"/>
      <c r="H28" s="376"/>
      <c r="I28" s="376"/>
      <c r="J28" s="376"/>
      <c r="K28" s="376"/>
      <c r="L28" s="376"/>
      <c r="M28" s="376"/>
      <c r="N28" s="376"/>
      <c r="O28" s="376"/>
      <c r="P28" s="376"/>
      <c r="Q28" s="376"/>
      <c r="R28" s="376"/>
      <c r="S28" s="376"/>
      <c r="T28" s="376"/>
      <c r="U28" s="376"/>
      <c r="V28" s="376"/>
      <c r="W28" s="382"/>
      <c r="X28" s="377"/>
    </row>
    <row r="29" spans="1:24" ht="15" customHeight="1" x14ac:dyDescent="0.25">
      <c r="A29" s="375"/>
      <c r="B29" s="421"/>
      <c r="C29" s="490" t="s">
        <v>265</v>
      </c>
      <c r="D29" s="492"/>
      <c r="E29" s="388"/>
      <c r="F29" s="496" t="s">
        <v>223</v>
      </c>
      <c r="G29" s="497"/>
      <c r="H29" s="497"/>
      <c r="I29" s="497"/>
      <c r="J29" s="498"/>
      <c r="K29" s="376"/>
      <c r="L29" s="490" t="s">
        <v>393</v>
      </c>
      <c r="M29" s="491"/>
      <c r="N29" s="492"/>
      <c r="O29" s="374" t="s">
        <v>223</v>
      </c>
      <c r="P29" s="603" t="s">
        <v>392</v>
      </c>
      <c r="W29" s="382"/>
      <c r="X29" s="377"/>
    </row>
    <row r="30" spans="1:24" ht="15.75" customHeight="1" thickBot="1" x14ac:dyDescent="0.3">
      <c r="A30" s="375"/>
      <c r="B30" s="421"/>
      <c r="C30" s="493"/>
      <c r="D30" s="495"/>
      <c r="E30" s="388"/>
      <c r="F30" s="499"/>
      <c r="G30" s="500"/>
      <c r="H30" s="500"/>
      <c r="I30" s="500"/>
      <c r="J30" s="501"/>
      <c r="K30" s="376"/>
      <c r="L30" s="493"/>
      <c r="M30" s="494"/>
      <c r="N30" s="495"/>
      <c r="P30" s="604"/>
      <c r="W30" s="382"/>
      <c r="X30" s="377"/>
    </row>
    <row r="31" spans="1:24" ht="15.75" customHeight="1" thickBot="1" x14ac:dyDescent="0.3">
      <c r="A31" s="375"/>
      <c r="B31" s="381"/>
      <c r="C31" s="389"/>
      <c r="D31" s="389"/>
      <c r="E31" s="389"/>
      <c r="F31" s="389"/>
      <c r="G31" s="389"/>
      <c r="H31" s="389"/>
      <c r="I31" s="389"/>
      <c r="J31" s="389"/>
      <c r="K31" s="389"/>
      <c r="L31" s="389"/>
      <c r="M31" s="389"/>
      <c r="N31" s="389"/>
      <c r="O31" s="389"/>
      <c r="Q31" s="389"/>
      <c r="R31" s="389"/>
      <c r="S31" s="389"/>
      <c r="T31" s="389"/>
      <c r="U31" s="389"/>
      <c r="V31" s="389"/>
      <c r="W31" s="382"/>
      <c r="X31" s="377"/>
    </row>
    <row r="32" spans="1:24" ht="15.75" customHeight="1" x14ac:dyDescent="0.25">
      <c r="A32" s="375"/>
      <c r="B32" s="381"/>
      <c r="C32" s="490" t="s">
        <v>266</v>
      </c>
      <c r="D32" s="491"/>
      <c r="E32" s="491"/>
      <c r="F32" s="491"/>
      <c r="G32" s="491"/>
      <c r="H32" s="491"/>
      <c r="I32" s="491"/>
      <c r="J32" s="491"/>
      <c r="K32" s="491"/>
      <c r="L32" s="491"/>
      <c r="M32" s="491"/>
      <c r="N32" s="491"/>
      <c r="O32" s="491"/>
      <c r="P32" s="491"/>
      <c r="Q32" s="491"/>
      <c r="R32" s="491"/>
      <c r="S32" s="491"/>
      <c r="T32" s="491"/>
      <c r="U32" s="491"/>
      <c r="V32" s="492"/>
      <c r="W32" s="382"/>
      <c r="X32" s="377"/>
    </row>
    <row r="33" spans="1:24" ht="9.75" customHeight="1" thickBot="1" x14ac:dyDescent="0.3">
      <c r="A33" s="375"/>
      <c r="B33" s="381"/>
      <c r="C33" s="493"/>
      <c r="D33" s="494"/>
      <c r="E33" s="494"/>
      <c r="F33" s="494"/>
      <c r="G33" s="494"/>
      <c r="H33" s="494"/>
      <c r="I33" s="494"/>
      <c r="J33" s="494"/>
      <c r="K33" s="494"/>
      <c r="L33" s="494"/>
      <c r="M33" s="494"/>
      <c r="N33" s="494"/>
      <c r="O33" s="494"/>
      <c r="P33" s="494"/>
      <c r="Q33" s="494"/>
      <c r="R33" s="494"/>
      <c r="S33" s="494"/>
      <c r="T33" s="494"/>
      <c r="U33" s="494"/>
      <c r="V33" s="495"/>
      <c r="W33" s="382"/>
      <c r="X33" s="377"/>
    </row>
    <row r="34" spans="1:24" ht="9.9499999999999993" customHeight="1" thickBot="1" x14ac:dyDescent="0.3">
      <c r="A34" s="375"/>
      <c r="B34" s="381"/>
      <c r="C34" s="376"/>
      <c r="D34" s="376"/>
      <c r="E34" s="376"/>
      <c r="F34" s="376"/>
      <c r="G34" s="376"/>
      <c r="H34" s="376"/>
      <c r="I34" s="376"/>
      <c r="J34" s="376"/>
      <c r="K34" s="376"/>
      <c r="L34" s="376"/>
      <c r="M34" s="376"/>
      <c r="N34" s="376"/>
      <c r="O34" s="376"/>
      <c r="P34" s="376"/>
      <c r="Q34" s="376"/>
      <c r="R34" s="376"/>
      <c r="S34" s="376"/>
      <c r="T34" s="376"/>
      <c r="U34" s="376"/>
      <c r="V34" s="376"/>
      <c r="W34" s="382"/>
      <c r="X34" s="377"/>
    </row>
    <row r="35" spans="1:24" ht="12" customHeight="1" x14ac:dyDescent="0.25">
      <c r="A35" s="375"/>
      <c r="B35" s="381"/>
      <c r="C35" s="547" t="s">
        <v>82</v>
      </c>
      <c r="D35" s="548"/>
      <c r="E35" s="376"/>
      <c r="F35" s="592" t="s">
        <v>81</v>
      </c>
      <c r="G35" s="593"/>
      <c r="H35" s="593"/>
      <c r="I35" s="593"/>
      <c r="J35" s="593"/>
      <c r="K35" s="593"/>
      <c r="L35" s="593"/>
      <c r="M35" s="593"/>
      <c r="N35" s="593"/>
      <c r="O35" s="593"/>
      <c r="P35" s="593"/>
      <c r="Q35" s="593"/>
      <c r="R35" s="593"/>
      <c r="S35" s="593"/>
      <c r="T35" s="593"/>
      <c r="U35" s="593"/>
      <c r="V35" s="594"/>
      <c r="W35" s="382"/>
      <c r="X35" s="377"/>
    </row>
    <row r="36" spans="1:24" x14ac:dyDescent="0.25">
      <c r="A36" s="375"/>
      <c r="B36" s="381"/>
      <c r="C36" s="590"/>
      <c r="D36" s="591"/>
      <c r="E36" s="376"/>
      <c r="F36" s="595"/>
      <c r="G36" s="596"/>
      <c r="H36" s="596"/>
      <c r="I36" s="596"/>
      <c r="J36" s="596"/>
      <c r="K36" s="596"/>
      <c r="L36" s="596"/>
      <c r="M36" s="596"/>
      <c r="N36" s="596"/>
      <c r="O36" s="596"/>
      <c r="P36" s="596"/>
      <c r="Q36" s="596"/>
      <c r="R36" s="596"/>
      <c r="S36" s="596"/>
      <c r="T36" s="596"/>
      <c r="U36" s="596"/>
      <c r="V36" s="597"/>
      <c r="W36" s="382"/>
      <c r="X36" s="377"/>
    </row>
    <row r="37" spans="1:24" x14ac:dyDescent="0.25">
      <c r="A37" s="375"/>
      <c r="B37" s="381"/>
      <c r="C37" s="590"/>
      <c r="D37" s="591"/>
      <c r="E37" s="376"/>
      <c r="F37" s="595"/>
      <c r="G37" s="596"/>
      <c r="H37" s="596"/>
      <c r="I37" s="596"/>
      <c r="J37" s="596"/>
      <c r="K37" s="596"/>
      <c r="L37" s="596"/>
      <c r="M37" s="596"/>
      <c r="N37" s="596"/>
      <c r="O37" s="596"/>
      <c r="P37" s="596"/>
      <c r="Q37" s="596"/>
      <c r="R37" s="596"/>
      <c r="S37" s="596"/>
      <c r="T37" s="596"/>
      <c r="U37" s="596"/>
      <c r="V37" s="597"/>
      <c r="W37" s="382"/>
      <c r="X37" s="377"/>
    </row>
    <row r="38" spans="1:24" ht="2.25" customHeight="1" thickBot="1" x14ac:dyDescent="0.3">
      <c r="A38" s="375"/>
      <c r="B38" s="381"/>
      <c r="C38" s="560"/>
      <c r="D38" s="561"/>
      <c r="E38" s="376"/>
      <c r="F38" s="598"/>
      <c r="G38" s="599"/>
      <c r="H38" s="599"/>
      <c r="I38" s="599"/>
      <c r="J38" s="599"/>
      <c r="K38" s="599"/>
      <c r="L38" s="599"/>
      <c r="M38" s="599"/>
      <c r="N38" s="599"/>
      <c r="O38" s="599"/>
      <c r="P38" s="599"/>
      <c r="Q38" s="599"/>
      <c r="R38" s="599"/>
      <c r="S38" s="599"/>
      <c r="T38" s="599"/>
      <c r="U38" s="599"/>
      <c r="V38" s="600"/>
      <c r="W38" s="382"/>
      <c r="X38" s="377"/>
    </row>
    <row r="39" spans="1:24" ht="9.9499999999999993" customHeight="1" thickBot="1" x14ac:dyDescent="0.3">
      <c r="A39" s="375"/>
      <c r="B39" s="381"/>
      <c r="C39" s="376"/>
      <c r="D39" s="376"/>
      <c r="E39" s="376"/>
      <c r="F39" s="376"/>
      <c r="G39" s="376"/>
      <c r="H39" s="376"/>
      <c r="I39" s="376"/>
      <c r="J39" s="376"/>
      <c r="K39" s="376"/>
      <c r="L39" s="376"/>
      <c r="M39" s="376"/>
      <c r="N39" s="376"/>
      <c r="O39" s="376"/>
      <c r="P39" s="376"/>
      <c r="Q39" s="376"/>
      <c r="R39" s="376"/>
      <c r="S39" s="376"/>
      <c r="T39" s="376"/>
      <c r="U39" s="376"/>
      <c r="V39" s="376"/>
      <c r="W39" s="382"/>
      <c r="X39" s="377"/>
    </row>
    <row r="40" spans="1:24" ht="12" customHeight="1" x14ac:dyDescent="0.25">
      <c r="A40" s="375"/>
      <c r="B40" s="381"/>
      <c r="C40" s="580" t="s">
        <v>83</v>
      </c>
      <c r="D40" s="581"/>
      <c r="E40" s="376"/>
      <c r="F40" s="592" t="s">
        <v>158</v>
      </c>
      <c r="G40" s="593"/>
      <c r="H40" s="593"/>
      <c r="I40" s="593"/>
      <c r="J40" s="593"/>
      <c r="K40" s="593"/>
      <c r="L40" s="593"/>
      <c r="M40" s="593"/>
      <c r="N40" s="593"/>
      <c r="O40" s="593"/>
      <c r="P40" s="593"/>
      <c r="Q40" s="593"/>
      <c r="R40" s="593"/>
      <c r="S40" s="593"/>
      <c r="T40" s="593"/>
      <c r="U40" s="593"/>
      <c r="V40" s="594"/>
      <c r="W40" s="382"/>
      <c r="X40" s="377"/>
    </row>
    <row r="41" spans="1:24" x14ac:dyDescent="0.25">
      <c r="A41" s="375"/>
      <c r="B41" s="381"/>
      <c r="C41" s="601"/>
      <c r="D41" s="602"/>
      <c r="E41" s="376"/>
      <c r="F41" s="595"/>
      <c r="G41" s="596"/>
      <c r="H41" s="596"/>
      <c r="I41" s="596"/>
      <c r="J41" s="596"/>
      <c r="K41" s="596"/>
      <c r="L41" s="596"/>
      <c r="M41" s="596"/>
      <c r="N41" s="596"/>
      <c r="O41" s="596"/>
      <c r="P41" s="596"/>
      <c r="Q41" s="596"/>
      <c r="R41" s="596"/>
      <c r="S41" s="596"/>
      <c r="T41" s="596"/>
      <c r="U41" s="596"/>
      <c r="V41" s="597"/>
      <c r="W41" s="382"/>
      <c r="X41" s="377"/>
    </row>
    <row r="42" spans="1:24" x14ac:dyDescent="0.25">
      <c r="A42" s="375"/>
      <c r="B42" s="381"/>
      <c r="C42" s="601"/>
      <c r="D42" s="602"/>
      <c r="E42" s="376"/>
      <c r="F42" s="595"/>
      <c r="G42" s="596"/>
      <c r="H42" s="596"/>
      <c r="I42" s="596"/>
      <c r="J42" s="596"/>
      <c r="K42" s="596"/>
      <c r="L42" s="596"/>
      <c r="M42" s="596"/>
      <c r="N42" s="596"/>
      <c r="O42" s="596"/>
      <c r="P42" s="596"/>
      <c r="Q42" s="596"/>
      <c r="R42" s="596"/>
      <c r="S42" s="596"/>
      <c r="T42" s="596"/>
      <c r="U42" s="596"/>
      <c r="V42" s="597"/>
      <c r="W42" s="382"/>
      <c r="X42" s="377"/>
    </row>
    <row r="43" spans="1:24" x14ac:dyDescent="0.25">
      <c r="A43" s="375"/>
      <c r="B43" s="381"/>
      <c r="C43" s="601"/>
      <c r="D43" s="602"/>
      <c r="E43" s="376"/>
      <c r="F43" s="595"/>
      <c r="G43" s="596"/>
      <c r="H43" s="596"/>
      <c r="I43" s="596"/>
      <c r="J43" s="596"/>
      <c r="K43" s="596"/>
      <c r="L43" s="596"/>
      <c r="M43" s="596"/>
      <c r="N43" s="596"/>
      <c r="O43" s="596"/>
      <c r="P43" s="596"/>
      <c r="Q43" s="596"/>
      <c r="R43" s="596"/>
      <c r="S43" s="596"/>
      <c r="T43" s="596"/>
      <c r="U43" s="596"/>
      <c r="V43" s="597"/>
      <c r="W43" s="382"/>
      <c r="X43" s="377"/>
    </row>
    <row r="44" spans="1:24" ht="21.75" customHeight="1" thickBot="1" x14ac:dyDescent="0.3">
      <c r="A44" s="375"/>
      <c r="B44" s="381"/>
      <c r="C44" s="582"/>
      <c r="D44" s="583"/>
      <c r="E44" s="376"/>
      <c r="F44" s="598"/>
      <c r="G44" s="599"/>
      <c r="H44" s="599"/>
      <c r="I44" s="599"/>
      <c r="J44" s="599"/>
      <c r="K44" s="599"/>
      <c r="L44" s="599"/>
      <c r="M44" s="599"/>
      <c r="N44" s="599"/>
      <c r="O44" s="599"/>
      <c r="P44" s="599"/>
      <c r="Q44" s="599"/>
      <c r="R44" s="599"/>
      <c r="S44" s="599"/>
      <c r="T44" s="599"/>
      <c r="U44" s="599"/>
      <c r="V44" s="600"/>
      <c r="W44" s="382"/>
      <c r="X44" s="377"/>
    </row>
    <row r="45" spans="1:24" ht="16.5" thickBot="1" x14ac:dyDescent="0.3">
      <c r="A45" s="375"/>
      <c r="B45" s="381"/>
      <c r="C45" s="384"/>
      <c r="D45" s="384"/>
      <c r="E45" s="376"/>
      <c r="F45" s="384"/>
      <c r="G45" s="384"/>
      <c r="H45" s="384"/>
      <c r="I45" s="384"/>
      <c r="J45" s="384"/>
      <c r="K45" s="384"/>
      <c r="L45" s="384"/>
      <c r="M45" s="384"/>
      <c r="N45" s="384"/>
      <c r="O45" s="384"/>
      <c r="P45" s="384"/>
      <c r="Q45" s="384"/>
      <c r="R45" s="384"/>
      <c r="S45" s="384"/>
      <c r="T45" s="384"/>
      <c r="U45" s="384"/>
      <c r="V45" s="384"/>
      <c r="W45" s="382"/>
      <c r="X45" s="377"/>
    </row>
    <row r="46" spans="1:24" ht="15.75" customHeight="1" x14ac:dyDescent="0.25">
      <c r="A46" s="375"/>
      <c r="B46" s="381"/>
      <c r="C46" s="490" t="s">
        <v>267</v>
      </c>
      <c r="D46" s="491"/>
      <c r="E46" s="491"/>
      <c r="F46" s="491"/>
      <c r="G46" s="491"/>
      <c r="H46" s="491"/>
      <c r="I46" s="491"/>
      <c r="J46" s="491"/>
      <c r="K46" s="491"/>
      <c r="L46" s="491"/>
      <c r="M46" s="491"/>
      <c r="N46" s="491"/>
      <c r="O46" s="491"/>
      <c r="P46" s="491"/>
      <c r="Q46" s="491"/>
      <c r="R46" s="491"/>
      <c r="S46" s="491"/>
      <c r="T46" s="491"/>
      <c r="U46" s="491"/>
      <c r="V46" s="492"/>
      <c r="W46" s="382"/>
      <c r="X46" s="377"/>
    </row>
    <row r="47" spans="1:24" ht="20.25" customHeight="1" thickBot="1" x14ac:dyDescent="0.3">
      <c r="A47" s="375"/>
      <c r="B47" s="381"/>
      <c r="C47" s="493"/>
      <c r="D47" s="494"/>
      <c r="E47" s="494"/>
      <c r="F47" s="494"/>
      <c r="G47" s="494"/>
      <c r="H47" s="494"/>
      <c r="I47" s="494"/>
      <c r="J47" s="494"/>
      <c r="K47" s="494"/>
      <c r="L47" s="494"/>
      <c r="M47" s="494"/>
      <c r="N47" s="494"/>
      <c r="O47" s="494"/>
      <c r="P47" s="494"/>
      <c r="Q47" s="494"/>
      <c r="R47" s="494"/>
      <c r="S47" s="494"/>
      <c r="T47" s="494"/>
      <c r="U47" s="494"/>
      <c r="V47" s="495"/>
      <c r="W47" s="382"/>
      <c r="X47" s="377"/>
    </row>
    <row r="48" spans="1:24" ht="11.25" customHeight="1" thickBot="1" x14ac:dyDescent="0.3">
      <c r="A48" s="375"/>
      <c r="B48" s="381"/>
      <c r="C48" s="384"/>
      <c r="D48" s="384"/>
      <c r="E48" s="376"/>
      <c r="F48" s="384"/>
      <c r="G48" s="384"/>
      <c r="H48" s="384"/>
      <c r="I48" s="384"/>
      <c r="J48" s="384"/>
      <c r="K48" s="384"/>
      <c r="L48" s="384"/>
      <c r="M48" s="384"/>
      <c r="N48" s="384"/>
      <c r="O48" s="384"/>
      <c r="P48" s="384"/>
      <c r="Q48" s="384"/>
      <c r="R48" s="384"/>
      <c r="S48" s="384"/>
      <c r="T48" s="384"/>
      <c r="U48" s="384"/>
      <c r="V48" s="384"/>
      <c r="W48" s="382"/>
      <c r="X48" s="377"/>
    </row>
    <row r="49" spans="1:24" ht="12" customHeight="1" x14ac:dyDescent="0.25">
      <c r="A49" s="375"/>
      <c r="B49" s="381"/>
      <c r="C49" s="547" t="s">
        <v>342</v>
      </c>
      <c r="D49" s="548"/>
      <c r="E49" s="376"/>
      <c r="F49" s="584">
        <f>+'Formulario D'!I39</f>
        <v>38864500</v>
      </c>
      <c r="G49" s="585"/>
      <c r="H49" s="585"/>
      <c r="I49" s="585"/>
      <c r="J49" s="585"/>
      <c r="K49" s="585"/>
      <c r="L49" s="586"/>
      <c r="M49" s="385"/>
      <c r="N49" s="490" t="s">
        <v>306</v>
      </c>
      <c r="O49" s="491"/>
      <c r="P49" s="491"/>
      <c r="Q49" s="491"/>
      <c r="R49" s="492"/>
      <c r="S49" s="414"/>
      <c r="T49" s="584">
        <f>+F49/F53*12</f>
        <v>84.795272727272732</v>
      </c>
      <c r="U49" s="585"/>
      <c r="V49" s="586"/>
      <c r="W49" s="382"/>
      <c r="X49" s="377"/>
    </row>
    <row r="50" spans="1:24" ht="32.25" customHeight="1" thickBot="1" x14ac:dyDescent="0.3">
      <c r="A50" s="375"/>
      <c r="B50" s="381"/>
      <c r="C50" s="560"/>
      <c r="D50" s="561"/>
      <c r="E50" s="376"/>
      <c r="F50" s="587"/>
      <c r="G50" s="588"/>
      <c r="H50" s="588"/>
      <c r="I50" s="588"/>
      <c r="J50" s="588"/>
      <c r="K50" s="588"/>
      <c r="L50" s="589"/>
      <c r="M50" s="385"/>
      <c r="N50" s="493"/>
      <c r="O50" s="494"/>
      <c r="P50" s="494"/>
      <c r="Q50" s="494"/>
      <c r="R50" s="495"/>
      <c r="S50" s="414"/>
      <c r="T50" s="587"/>
      <c r="U50" s="588"/>
      <c r="V50" s="589"/>
      <c r="W50" s="382"/>
      <c r="X50" s="377"/>
    </row>
    <row r="51" spans="1:24" ht="7.5" customHeight="1" x14ac:dyDescent="0.25">
      <c r="A51" s="375"/>
      <c r="B51" s="381"/>
      <c r="C51" s="384"/>
      <c r="D51" s="384"/>
      <c r="E51" s="376"/>
      <c r="F51" s="384"/>
      <c r="G51" s="384"/>
      <c r="H51" s="384"/>
      <c r="I51" s="384"/>
      <c r="J51" s="384"/>
      <c r="K51" s="384"/>
      <c r="L51" s="384"/>
      <c r="M51" s="384"/>
      <c r="N51" s="384"/>
      <c r="O51" s="384"/>
      <c r="P51" s="384"/>
      <c r="Q51" s="384"/>
      <c r="R51" s="384"/>
      <c r="S51" s="384"/>
      <c r="T51" s="384"/>
      <c r="U51" s="384"/>
      <c r="V51" s="384"/>
      <c r="W51" s="382"/>
      <c r="X51" s="377"/>
    </row>
    <row r="52" spans="1:24" ht="8.25" customHeight="1" thickBot="1" x14ac:dyDescent="0.3">
      <c r="A52" s="375"/>
      <c r="B52" s="381"/>
      <c r="C52" s="384"/>
      <c r="D52" s="384"/>
      <c r="E52" s="376"/>
      <c r="F52" s="384"/>
      <c r="G52" s="384"/>
      <c r="H52" s="384"/>
      <c r="I52" s="384"/>
      <c r="J52" s="384"/>
      <c r="K52" s="384"/>
      <c r="L52" s="384"/>
      <c r="M52" s="384"/>
      <c r="N52" s="384"/>
      <c r="O52" s="384"/>
      <c r="P52" s="384"/>
      <c r="Q52" s="384"/>
      <c r="R52" s="384"/>
      <c r="S52" s="384"/>
      <c r="T52" s="384"/>
      <c r="U52" s="384"/>
      <c r="V52" s="384"/>
      <c r="W52" s="382"/>
      <c r="X52" s="377"/>
    </row>
    <row r="53" spans="1:24" ht="15" customHeight="1" x14ac:dyDescent="0.25">
      <c r="A53" s="375"/>
      <c r="B53" s="381"/>
      <c r="C53" s="547" t="s">
        <v>359</v>
      </c>
      <c r="D53" s="548"/>
      <c r="E53" s="390"/>
      <c r="F53" s="584">
        <f>'Formulario B2'!L8*('Formulario B2'!R8*'Formulario B2'!G12+(1-'Formulario B2'!R8)*'Formulario B2'!Q12)+'Formulario B'!P11</f>
        <v>5500000</v>
      </c>
      <c r="G53" s="585"/>
      <c r="H53" s="585"/>
      <c r="I53" s="585"/>
      <c r="J53" s="585"/>
      <c r="K53" s="585"/>
      <c r="L53" s="586"/>
      <c r="M53" s="391"/>
      <c r="N53" s="490" t="s">
        <v>389</v>
      </c>
      <c r="O53" s="491"/>
      <c r="P53" s="491"/>
      <c r="Q53" s="491"/>
      <c r="R53" s="492"/>
      <c r="S53" s="391"/>
      <c r="T53" s="562">
        <f>'Formulario B2'!L8+'Formulario B'!O11</f>
        <v>60000</v>
      </c>
      <c r="U53" s="563"/>
      <c r="V53" s="564"/>
      <c r="W53" s="382"/>
      <c r="X53" s="377"/>
    </row>
    <row r="54" spans="1:24" ht="27" customHeight="1" thickBot="1" x14ac:dyDescent="0.3">
      <c r="A54" s="375"/>
      <c r="B54" s="381"/>
      <c r="C54" s="560"/>
      <c r="D54" s="561"/>
      <c r="E54" s="390"/>
      <c r="F54" s="587"/>
      <c r="G54" s="588"/>
      <c r="H54" s="588"/>
      <c r="I54" s="588"/>
      <c r="J54" s="588"/>
      <c r="K54" s="588"/>
      <c r="L54" s="589"/>
      <c r="M54" s="391"/>
      <c r="N54" s="493"/>
      <c r="O54" s="494"/>
      <c r="P54" s="494"/>
      <c r="Q54" s="494"/>
      <c r="R54" s="495"/>
      <c r="S54" s="391"/>
      <c r="T54" s="565"/>
      <c r="U54" s="566"/>
      <c r="V54" s="567"/>
      <c r="W54" s="382"/>
      <c r="X54" s="377"/>
    </row>
    <row r="55" spans="1:24" ht="8.25" customHeight="1" x14ac:dyDescent="0.25">
      <c r="A55" s="375"/>
      <c r="B55" s="381"/>
      <c r="C55" s="384"/>
      <c r="D55" s="384"/>
      <c r="E55" s="376"/>
      <c r="F55" s="384"/>
      <c r="G55" s="384"/>
      <c r="H55" s="384"/>
      <c r="I55" s="384"/>
      <c r="J55" s="384"/>
      <c r="K55" s="384"/>
      <c r="L55" s="384"/>
      <c r="M55" s="384"/>
      <c r="N55" s="384"/>
      <c r="O55" s="384"/>
      <c r="P55" s="384"/>
      <c r="Q55" s="384"/>
      <c r="R55" s="384"/>
      <c r="S55" s="384"/>
      <c r="T55" s="384"/>
      <c r="U55" s="384"/>
      <c r="V55" s="384"/>
      <c r="W55" s="382"/>
      <c r="X55" s="377"/>
    </row>
    <row r="56" spans="1:24" ht="9.75" customHeight="1" thickBot="1" x14ac:dyDescent="0.3">
      <c r="A56" s="375"/>
      <c r="B56" s="381"/>
      <c r="C56" s="392"/>
      <c r="D56" s="392"/>
      <c r="E56" s="376"/>
      <c r="F56" s="376"/>
      <c r="G56" s="376"/>
      <c r="H56" s="376"/>
      <c r="I56" s="376"/>
      <c r="J56" s="376"/>
      <c r="K56" s="376"/>
      <c r="L56" s="376"/>
      <c r="M56" s="376"/>
      <c r="N56" s="376"/>
      <c r="O56" s="376"/>
      <c r="P56" s="376"/>
      <c r="Q56" s="376"/>
      <c r="R56" s="376"/>
      <c r="S56" s="376"/>
      <c r="T56" s="376"/>
      <c r="U56" s="376"/>
      <c r="V56" s="376"/>
      <c r="W56" s="382"/>
      <c r="X56" s="377"/>
    </row>
    <row r="57" spans="1:24" ht="15.75" customHeight="1" x14ac:dyDescent="0.25">
      <c r="A57" s="375"/>
      <c r="B57" s="381"/>
      <c r="C57" s="547" t="s">
        <v>193</v>
      </c>
      <c r="D57" s="548"/>
      <c r="E57" s="376"/>
      <c r="F57" s="554"/>
      <c r="G57" s="555"/>
      <c r="H57" s="555"/>
      <c r="I57" s="555"/>
      <c r="J57" s="555"/>
      <c r="K57" s="555"/>
      <c r="L57" s="556"/>
      <c r="M57" s="393"/>
      <c r="N57" s="490" t="s">
        <v>242</v>
      </c>
      <c r="O57" s="491"/>
      <c r="P57" s="491"/>
      <c r="Q57" s="491"/>
      <c r="R57" s="492"/>
      <c r="S57" s="393"/>
      <c r="T57" s="804"/>
      <c r="U57" s="805"/>
      <c r="V57" s="806"/>
      <c r="W57" s="382"/>
      <c r="X57" s="377"/>
    </row>
    <row r="58" spans="1:24" ht="15.75" customHeight="1" thickBot="1" x14ac:dyDescent="0.3">
      <c r="A58" s="375"/>
      <c r="B58" s="381"/>
      <c r="C58" s="560"/>
      <c r="D58" s="561"/>
      <c r="E58" s="376"/>
      <c r="F58" s="557"/>
      <c r="G58" s="558"/>
      <c r="H58" s="558"/>
      <c r="I58" s="558"/>
      <c r="J58" s="558"/>
      <c r="K58" s="558"/>
      <c r="L58" s="559"/>
      <c r="M58" s="393"/>
      <c r="N58" s="493"/>
      <c r="O58" s="494"/>
      <c r="P58" s="494"/>
      <c r="Q58" s="494"/>
      <c r="R58" s="495"/>
      <c r="S58" s="393"/>
      <c r="T58" s="807"/>
      <c r="U58" s="808"/>
      <c r="V58" s="809"/>
      <c r="W58" s="382"/>
      <c r="X58" s="377"/>
    </row>
    <row r="59" spans="1:24" ht="12.75" customHeight="1" thickBot="1" x14ac:dyDescent="0.3">
      <c r="A59" s="375"/>
      <c r="B59" s="381"/>
      <c r="C59" s="383"/>
      <c r="D59" s="383"/>
      <c r="E59" s="383"/>
      <c r="F59" s="383"/>
      <c r="G59" s="383"/>
      <c r="H59" s="383"/>
      <c r="I59" s="383"/>
      <c r="J59" s="383"/>
      <c r="K59" s="383"/>
      <c r="L59" s="383"/>
      <c r="M59" s="383"/>
      <c r="N59" s="383"/>
      <c r="O59" s="383"/>
      <c r="P59" s="383"/>
      <c r="Q59" s="383"/>
      <c r="R59" s="383"/>
      <c r="S59" s="383"/>
      <c r="T59" s="383"/>
      <c r="U59" s="383"/>
      <c r="V59" s="383"/>
      <c r="W59" s="382"/>
      <c r="X59" s="377"/>
    </row>
    <row r="60" spans="1:24" ht="15.75" customHeight="1" x14ac:dyDescent="0.25">
      <c r="A60" s="375"/>
      <c r="B60" s="381"/>
      <c r="C60" s="580" t="s">
        <v>5</v>
      </c>
      <c r="D60" s="581"/>
      <c r="E60" s="376"/>
      <c r="F60" s="574" t="s">
        <v>87</v>
      </c>
      <c r="G60" s="575"/>
      <c r="H60" s="575"/>
      <c r="I60" s="575"/>
      <c r="J60" s="575"/>
      <c r="K60" s="575"/>
      <c r="L60" s="575"/>
      <c r="M60" s="575"/>
      <c r="N60" s="575"/>
      <c r="O60" s="575"/>
      <c r="P60" s="575"/>
      <c r="Q60" s="575"/>
      <c r="R60" s="575"/>
      <c r="S60" s="575"/>
      <c r="T60" s="575"/>
      <c r="U60" s="575"/>
      <c r="V60" s="576"/>
      <c r="W60" s="382"/>
      <c r="X60" s="377"/>
    </row>
    <row r="61" spans="1:24" ht="21.75" customHeight="1" thickBot="1" x14ac:dyDescent="0.3">
      <c r="A61" s="375"/>
      <c r="B61" s="381"/>
      <c r="C61" s="582"/>
      <c r="D61" s="583"/>
      <c r="E61" s="376"/>
      <c r="F61" s="577"/>
      <c r="G61" s="578"/>
      <c r="H61" s="578"/>
      <c r="I61" s="578"/>
      <c r="J61" s="578"/>
      <c r="K61" s="578"/>
      <c r="L61" s="578"/>
      <c r="M61" s="578"/>
      <c r="N61" s="578"/>
      <c r="O61" s="578"/>
      <c r="P61" s="578"/>
      <c r="Q61" s="578"/>
      <c r="R61" s="578"/>
      <c r="S61" s="578"/>
      <c r="T61" s="578"/>
      <c r="U61" s="578"/>
      <c r="V61" s="579"/>
      <c r="W61" s="382"/>
      <c r="X61" s="377"/>
    </row>
    <row r="62" spans="1:24" ht="15.75" customHeight="1" thickBot="1" x14ac:dyDescent="0.3">
      <c r="A62" s="375"/>
      <c r="B62" s="381"/>
      <c r="C62" s="383"/>
      <c r="D62" s="383"/>
      <c r="E62" s="383"/>
      <c r="F62" s="383"/>
      <c r="G62" s="383"/>
      <c r="H62" s="383"/>
      <c r="I62" s="383"/>
      <c r="J62" s="383"/>
      <c r="K62" s="383"/>
      <c r="L62" s="383"/>
      <c r="M62" s="383"/>
      <c r="N62" s="475"/>
      <c r="O62" s="383"/>
      <c r="P62" s="383"/>
      <c r="Q62" s="383"/>
      <c r="R62" s="383"/>
      <c r="S62" s="383"/>
      <c r="T62" s="383"/>
      <c r="U62" s="383"/>
      <c r="V62" s="383"/>
      <c r="W62" s="382"/>
      <c r="X62" s="377"/>
    </row>
    <row r="63" spans="1:24" ht="15.75" customHeight="1" x14ac:dyDescent="0.25">
      <c r="A63" s="375"/>
      <c r="B63" s="381"/>
      <c r="C63" s="490" t="s">
        <v>268</v>
      </c>
      <c r="D63" s="491"/>
      <c r="E63" s="491"/>
      <c r="F63" s="491"/>
      <c r="G63" s="491"/>
      <c r="H63" s="491"/>
      <c r="I63" s="491"/>
      <c r="J63" s="491"/>
      <c r="K63" s="491"/>
      <c r="L63" s="491"/>
      <c r="M63" s="491"/>
      <c r="N63" s="491"/>
      <c r="O63" s="491"/>
      <c r="P63" s="491"/>
      <c r="Q63" s="491"/>
      <c r="R63" s="491"/>
      <c r="S63" s="491"/>
      <c r="T63" s="491"/>
      <c r="U63" s="491"/>
      <c r="V63" s="492"/>
      <c r="W63" s="382"/>
      <c r="X63" s="377"/>
    </row>
    <row r="64" spans="1:24" ht="15.75" customHeight="1" thickBot="1" x14ac:dyDescent="0.3">
      <c r="A64" s="375"/>
      <c r="B64" s="381"/>
      <c r="C64" s="493"/>
      <c r="D64" s="494"/>
      <c r="E64" s="494"/>
      <c r="F64" s="494"/>
      <c r="G64" s="494"/>
      <c r="H64" s="494"/>
      <c r="I64" s="494"/>
      <c r="J64" s="494"/>
      <c r="K64" s="494"/>
      <c r="L64" s="494"/>
      <c r="M64" s="494"/>
      <c r="N64" s="494"/>
      <c r="O64" s="494"/>
      <c r="P64" s="494"/>
      <c r="Q64" s="494"/>
      <c r="R64" s="494"/>
      <c r="S64" s="494"/>
      <c r="T64" s="494"/>
      <c r="U64" s="494"/>
      <c r="V64" s="495"/>
      <c r="W64" s="382"/>
      <c r="X64" s="377"/>
    </row>
    <row r="65" spans="1:24" ht="9.9499999999999993" customHeight="1" thickBot="1" x14ac:dyDescent="0.3">
      <c r="A65" s="375"/>
      <c r="B65" s="381"/>
      <c r="C65" s="376"/>
      <c r="D65" s="376"/>
      <c r="E65" s="376"/>
      <c r="F65" s="376"/>
      <c r="G65" s="376"/>
      <c r="H65" s="376"/>
      <c r="I65" s="376"/>
      <c r="J65" s="376"/>
      <c r="K65" s="376"/>
      <c r="L65" s="376"/>
      <c r="M65" s="376"/>
      <c r="N65" s="376"/>
      <c r="O65" s="376"/>
      <c r="P65" s="376"/>
      <c r="Q65" s="376"/>
      <c r="R65" s="376"/>
      <c r="S65" s="376"/>
      <c r="T65" s="376"/>
      <c r="U65" s="376"/>
      <c r="V65" s="376"/>
      <c r="W65" s="382"/>
      <c r="X65" s="377"/>
    </row>
    <row r="66" spans="1:24" ht="12" customHeight="1" x14ac:dyDescent="0.25">
      <c r="A66" s="375"/>
      <c r="B66" s="381"/>
      <c r="C66" s="547" t="s">
        <v>348</v>
      </c>
      <c r="D66" s="548"/>
      <c r="E66" s="376"/>
      <c r="F66" s="562">
        <f>'Formulario D'!I9</f>
        <v>27300000</v>
      </c>
      <c r="G66" s="563"/>
      <c r="H66" s="563"/>
      <c r="I66" s="563"/>
      <c r="J66" s="563"/>
      <c r="K66" s="563"/>
      <c r="L66" s="564"/>
      <c r="M66" s="385"/>
      <c r="N66" s="490" t="s">
        <v>349</v>
      </c>
      <c r="O66" s="491"/>
      <c r="P66" s="492"/>
      <c r="Q66" s="502"/>
      <c r="R66" s="568">
        <f>'Formulario D'!I18+'Formulario D'!I21+'Formulario D'!I24+'Formulario D'!I27+'Formulario D'!I30+'Formulario D'!I36</f>
        <v>8105000</v>
      </c>
      <c r="S66" s="569"/>
      <c r="T66" s="569"/>
      <c r="U66" s="569"/>
      <c r="V66" s="570"/>
      <c r="W66" s="382"/>
      <c r="X66" s="377"/>
    </row>
    <row r="67" spans="1:24" ht="20.25" customHeight="1" thickBot="1" x14ac:dyDescent="0.3">
      <c r="A67" s="375"/>
      <c r="B67" s="381"/>
      <c r="C67" s="560"/>
      <c r="D67" s="561"/>
      <c r="E67" s="376"/>
      <c r="F67" s="565"/>
      <c r="G67" s="566"/>
      <c r="H67" s="566"/>
      <c r="I67" s="566"/>
      <c r="J67" s="566"/>
      <c r="K67" s="566"/>
      <c r="L67" s="567"/>
      <c r="M67" s="385"/>
      <c r="N67" s="493"/>
      <c r="O67" s="494"/>
      <c r="P67" s="495"/>
      <c r="Q67" s="502"/>
      <c r="R67" s="571"/>
      <c r="S67" s="572"/>
      <c r="T67" s="572"/>
      <c r="U67" s="572"/>
      <c r="V67" s="573"/>
      <c r="W67" s="382"/>
      <c r="X67" s="377"/>
    </row>
    <row r="68" spans="1:24" ht="9" customHeight="1" thickBot="1" x14ac:dyDescent="0.3">
      <c r="A68" s="375"/>
      <c r="B68" s="381"/>
      <c r="C68" s="394"/>
      <c r="D68" s="394"/>
      <c r="E68" s="376"/>
      <c r="F68" s="394"/>
      <c r="G68" s="394"/>
      <c r="H68" s="394"/>
      <c r="I68" s="394"/>
      <c r="J68" s="394"/>
      <c r="K68" s="394"/>
      <c r="L68" s="394"/>
      <c r="M68" s="385"/>
      <c r="N68" s="395"/>
      <c r="O68" s="395"/>
      <c r="P68" s="395"/>
      <c r="Q68" s="394"/>
      <c r="R68" s="395"/>
      <c r="S68" s="395"/>
      <c r="T68" s="395"/>
      <c r="U68" s="395"/>
      <c r="V68" s="395"/>
      <c r="W68" s="382"/>
      <c r="X68" s="377"/>
    </row>
    <row r="69" spans="1:24" ht="23.25" customHeight="1" thickBot="1" x14ac:dyDescent="0.3">
      <c r="A69" s="375"/>
      <c r="B69" s="381"/>
      <c r="C69" s="547" t="s">
        <v>280</v>
      </c>
      <c r="D69" s="548"/>
      <c r="F69" s="526" t="s">
        <v>387</v>
      </c>
      <c r="G69" s="528"/>
      <c r="H69" s="528"/>
      <c r="I69" s="528"/>
      <c r="J69" s="527"/>
      <c r="L69" s="526" t="s">
        <v>269</v>
      </c>
      <c r="M69" s="528"/>
      <c r="N69" s="528"/>
      <c r="O69" s="528"/>
      <c r="P69" s="528"/>
      <c r="Q69" s="528"/>
      <c r="R69" s="527"/>
      <c r="S69" s="416"/>
      <c r="T69" s="526" t="s">
        <v>270</v>
      </c>
      <c r="U69" s="528"/>
      <c r="V69" s="527"/>
      <c r="W69" s="382"/>
      <c r="X69" s="377"/>
    </row>
    <row r="70" spans="1:24" ht="16.5" customHeight="1" x14ac:dyDescent="0.25">
      <c r="A70" s="375"/>
      <c r="B70" s="381"/>
      <c r="C70" s="549" t="str">
        <f>'Formulario D'!C10</f>
        <v>Luminarias Led 22 W</v>
      </c>
      <c r="D70" s="550"/>
      <c r="F70" s="551">
        <f>+'Formulario D'!I10</f>
        <v>20000000</v>
      </c>
      <c r="G70" s="552"/>
      <c r="H70" s="552"/>
      <c r="I70" s="552"/>
      <c r="J70" s="553"/>
      <c r="L70" s="612" t="str">
        <f>'Formulario D'!D10</f>
        <v>Phillips</v>
      </c>
      <c r="M70" s="610"/>
      <c r="N70" s="610"/>
      <c r="O70" s="610"/>
      <c r="P70" s="610"/>
      <c r="Q70" s="610"/>
      <c r="R70" s="611"/>
      <c r="S70" s="416"/>
      <c r="T70" s="609">
        <f>'Formulario D'!F10</f>
        <v>10</v>
      </c>
      <c r="U70" s="610"/>
      <c r="V70" s="611"/>
      <c r="W70" s="382"/>
      <c r="X70" s="377"/>
    </row>
    <row r="71" spans="1:24" ht="18.75" customHeight="1" x14ac:dyDescent="0.25">
      <c r="A71" s="375"/>
      <c r="B71" s="381"/>
      <c r="C71" s="532" t="str">
        <f>'Formulario D'!C11</f>
        <v>Luminarias led 9 w</v>
      </c>
      <c r="D71" s="533"/>
      <c r="F71" s="534">
        <f>+'Formulario D'!I11</f>
        <v>6000000</v>
      </c>
      <c r="G71" s="535"/>
      <c r="H71" s="535"/>
      <c r="I71" s="535"/>
      <c r="J71" s="536"/>
      <c r="L71" s="546" t="str">
        <f>'Formulario D'!D11</f>
        <v>Phillips</v>
      </c>
      <c r="M71" s="541"/>
      <c r="N71" s="541"/>
      <c r="O71" s="541"/>
      <c r="P71" s="541"/>
      <c r="Q71" s="541"/>
      <c r="R71" s="542"/>
      <c r="S71" s="416"/>
      <c r="T71" s="540">
        <f>'Formulario D'!F11</f>
        <v>8</v>
      </c>
      <c r="U71" s="541"/>
      <c r="V71" s="542"/>
      <c r="W71" s="382"/>
      <c r="X71" s="377"/>
    </row>
    <row r="72" spans="1:24" ht="21" customHeight="1" thickBot="1" x14ac:dyDescent="0.3">
      <c r="A72" s="375"/>
      <c r="B72" s="381"/>
      <c r="C72" s="532" t="str">
        <f>'Formulario D'!C12</f>
        <v xml:space="preserve">controlador </v>
      </c>
      <c r="D72" s="533"/>
      <c r="F72" s="534">
        <f>+'Formulario D'!I12</f>
        <v>1000000</v>
      </c>
      <c r="G72" s="535"/>
      <c r="H72" s="535"/>
      <c r="I72" s="535"/>
      <c r="J72" s="536"/>
      <c r="L72" s="543" t="str">
        <f>'Formulario D'!D12</f>
        <v>Phillips</v>
      </c>
      <c r="M72" s="544"/>
      <c r="N72" s="544"/>
      <c r="O72" s="544"/>
      <c r="P72" s="544"/>
      <c r="Q72" s="544"/>
      <c r="R72" s="545"/>
      <c r="S72" s="416"/>
      <c r="T72" s="543">
        <f>'Formulario D'!E12</f>
        <v>0</v>
      </c>
      <c r="U72" s="544"/>
      <c r="V72" s="545"/>
      <c r="W72" s="382"/>
      <c r="X72" s="377"/>
    </row>
    <row r="73" spans="1:24" ht="15" customHeight="1" thickBot="1" x14ac:dyDescent="0.3">
      <c r="A73" s="375"/>
      <c r="B73" s="381"/>
      <c r="C73" s="457" t="s">
        <v>271</v>
      </c>
      <c r="D73" s="458"/>
      <c r="E73" s="376"/>
      <c r="F73" s="537">
        <f>'Formulario D'!I13</f>
        <v>300000</v>
      </c>
      <c r="G73" s="538"/>
      <c r="H73" s="538"/>
      <c r="I73" s="538"/>
      <c r="J73" s="539"/>
      <c r="L73" s="524"/>
      <c r="M73" s="524"/>
      <c r="N73" s="524"/>
      <c r="O73" s="524"/>
      <c r="P73" s="524"/>
      <c r="Q73" s="376"/>
      <c r="R73" s="416"/>
      <c r="S73" s="416"/>
      <c r="T73" s="416"/>
      <c r="U73" s="416"/>
      <c r="V73" s="416"/>
      <c r="W73" s="382"/>
      <c r="X73" s="377"/>
    </row>
    <row r="74" spans="1:24" ht="15" customHeight="1" x14ac:dyDescent="0.25">
      <c r="A74" s="375"/>
      <c r="B74" s="381"/>
      <c r="C74" s="395"/>
      <c r="D74" s="395"/>
      <c r="E74" s="376"/>
      <c r="F74" s="394"/>
      <c r="G74" s="394"/>
      <c r="H74" s="394"/>
      <c r="I74" s="394"/>
      <c r="J74" s="394"/>
      <c r="L74" s="395"/>
      <c r="M74" s="395"/>
      <c r="N74" s="395"/>
      <c r="O74" s="395"/>
      <c r="P74" s="395"/>
      <c r="Q74" s="376"/>
      <c r="R74" s="395"/>
      <c r="S74" s="395"/>
      <c r="T74" s="395"/>
      <c r="U74" s="395"/>
      <c r="V74" s="395"/>
      <c r="W74" s="382"/>
      <c r="X74" s="377"/>
    </row>
    <row r="75" spans="1:24" ht="15" customHeight="1" thickBot="1" x14ac:dyDescent="0.3">
      <c r="A75" s="375"/>
      <c r="B75" s="381"/>
      <c r="C75" s="395"/>
      <c r="D75" s="395"/>
      <c r="E75" s="395"/>
      <c r="F75" s="394"/>
      <c r="G75" s="394"/>
      <c r="H75" s="394"/>
      <c r="I75" s="394"/>
      <c r="J75" s="394"/>
      <c r="L75" s="395"/>
      <c r="M75" s="395"/>
      <c r="N75" s="395"/>
      <c r="O75" s="395"/>
      <c r="P75" s="395"/>
      <c r="Q75" s="376"/>
      <c r="R75" s="395"/>
      <c r="S75" s="395"/>
      <c r="T75" s="395"/>
      <c r="U75" s="395"/>
      <c r="V75" s="395"/>
      <c r="W75" s="382"/>
      <c r="X75" s="377"/>
    </row>
    <row r="76" spans="1:24" ht="22.5" customHeight="1" thickBot="1" x14ac:dyDescent="0.3">
      <c r="A76" s="375"/>
      <c r="B76" s="381"/>
      <c r="C76" s="526" t="s">
        <v>272</v>
      </c>
      <c r="D76" s="527"/>
      <c r="E76" s="395"/>
      <c r="F76" s="526" t="s">
        <v>286</v>
      </c>
      <c r="G76" s="528"/>
      <c r="H76" s="528"/>
      <c r="I76" s="528"/>
      <c r="J76" s="528"/>
      <c r="K76" s="528"/>
      <c r="L76" s="528"/>
      <c r="M76" s="528"/>
      <c r="N76" s="527"/>
      <c r="O76" s="395"/>
      <c r="P76" s="526" t="s">
        <v>274</v>
      </c>
      <c r="Q76" s="528"/>
      <c r="R76" s="527"/>
      <c r="S76" s="395"/>
      <c r="T76" s="526" t="s">
        <v>275</v>
      </c>
      <c r="U76" s="528"/>
      <c r="V76" s="527"/>
      <c r="W76" s="382"/>
      <c r="X76" s="377"/>
    </row>
    <row r="77" spans="1:24" ht="19.5" customHeight="1" x14ac:dyDescent="0.25">
      <c r="A77" s="375"/>
      <c r="B77" s="381"/>
      <c r="C77" s="496" t="s">
        <v>292</v>
      </c>
      <c r="D77" s="498"/>
      <c r="E77" s="391"/>
      <c r="F77" s="496" t="s">
        <v>297</v>
      </c>
      <c r="G77" s="497"/>
      <c r="H77" s="497"/>
      <c r="I77" s="497"/>
      <c r="J77" s="497"/>
      <c r="K77" s="497"/>
      <c r="L77" s="497"/>
      <c r="M77" s="497"/>
      <c r="N77" s="498"/>
      <c r="O77" s="395"/>
      <c r="P77" s="503"/>
      <c r="Q77" s="504"/>
      <c r="R77" s="505"/>
      <c r="S77" s="395"/>
      <c r="T77" s="529"/>
      <c r="U77" s="530"/>
      <c r="V77" s="531"/>
      <c r="W77" s="382"/>
      <c r="X77" s="377"/>
    </row>
    <row r="78" spans="1:24" ht="15" customHeight="1" x14ac:dyDescent="0.25">
      <c r="A78" s="375"/>
      <c r="B78" s="381"/>
      <c r="C78" s="518" t="s">
        <v>276</v>
      </c>
      <c r="D78" s="519"/>
      <c r="E78" s="391"/>
      <c r="F78" s="518" t="s">
        <v>277</v>
      </c>
      <c r="G78" s="520"/>
      <c r="H78" s="520"/>
      <c r="I78" s="520"/>
      <c r="J78" s="520"/>
      <c r="K78" s="520"/>
      <c r="L78" s="520"/>
      <c r="M78" s="520"/>
      <c r="N78" s="519"/>
      <c r="O78" s="395"/>
      <c r="P78" s="521"/>
      <c r="Q78" s="502"/>
      <c r="R78" s="522"/>
      <c r="S78" s="395"/>
      <c r="T78" s="523"/>
      <c r="U78" s="524"/>
      <c r="V78" s="525"/>
      <c r="W78" s="382"/>
      <c r="X78" s="377"/>
    </row>
    <row r="79" spans="1:24" ht="15" customHeight="1" x14ac:dyDescent="0.25">
      <c r="A79" s="375"/>
      <c r="B79" s="381"/>
      <c r="C79" s="518" t="s">
        <v>276</v>
      </c>
      <c r="D79" s="519"/>
      <c r="F79" s="518" t="s">
        <v>277</v>
      </c>
      <c r="G79" s="520"/>
      <c r="H79" s="520"/>
      <c r="I79" s="520"/>
      <c r="J79" s="520"/>
      <c r="K79" s="520"/>
      <c r="L79" s="520"/>
      <c r="M79" s="520"/>
      <c r="N79" s="519"/>
      <c r="O79" s="395"/>
      <c r="P79" s="521"/>
      <c r="Q79" s="502"/>
      <c r="R79" s="522"/>
      <c r="S79" s="395"/>
      <c r="T79" s="523"/>
      <c r="U79" s="524"/>
      <c r="V79" s="525"/>
      <c r="W79" s="382"/>
      <c r="X79" s="377"/>
    </row>
    <row r="80" spans="1:24" ht="15" customHeight="1" thickBot="1" x14ac:dyDescent="0.3">
      <c r="A80" s="375"/>
      <c r="B80" s="381"/>
      <c r="C80" s="499" t="s">
        <v>276</v>
      </c>
      <c r="D80" s="501"/>
      <c r="F80" s="499" t="s">
        <v>278</v>
      </c>
      <c r="G80" s="500"/>
      <c r="H80" s="500"/>
      <c r="I80" s="500"/>
      <c r="J80" s="500"/>
      <c r="K80" s="500"/>
      <c r="L80" s="500"/>
      <c r="M80" s="500"/>
      <c r="N80" s="501"/>
      <c r="O80" s="395"/>
      <c r="P80" s="506"/>
      <c r="Q80" s="507"/>
      <c r="R80" s="508"/>
      <c r="S80" s="395"/>
      <c r="T80" s="515"/>
      <c r="U80" s="516"/>
      <c r="V80" s="517"/>
      <c r="W80" s="382"/>
      <c r="X80" s="377"/>
    </row>
    <row r="81" spans="1:24" ht="15" customHeight="1" x14ac:dyDescent="0.25">
      <c r="A81" s="375"/>
      <c r="B81" s="381"/>
      <c r="C81" s="395"/>
      <c r="D81" s="395"/>
      <c r="E81" s="395"/>
      <c r="F81" s="395"/>
      <c r="G81" s="394"/>
      <c r="H81" s="395"/>
      <c r="I81" s="395"/>
      <c r="J81" s="395"/>
      <c r="L81" s="395"/>
      <c r="M81" s="395"/>
      <c r="N81" s="395"/>
      <c r="O81" s="395"/>
      <c r="P81" s="395"/>
      <c r="Q81" s="376"/>
      <c r="R81" s="395"/>
      <c r="S81" s="395"/>
      <c r="T81" s="395"/>
      <c r="U81" s="395"/>
      <c r="V81" s="395"/>
      <c r="W81" s="382"/>
      <c r="X81" s="377"/>
    </row>
    <row r="82" spans="1:24" ht="9.9499999999999993" customHeight="1" thickBot="1" x14ac:dyDescent="0.3">
      <c r="A82" s="375"/>
      <c r="B82" s="381"/>
      <c r="C82" s="376"/>
      <c r="D82" s="376"/>
      <c r="E82" s="376"/>
      <c r="F82" s="376"/>
      <c r="G82" s="376"/>
      <c r="H82" s="376"/>
      <c r="I82" s="376"/>
      <c r="J82" s="376"/>
      <c r="K82" s="376"/>
      <c r="L82" s="376"/>
      <c r="M82" s="376"/>
      <c r="N82" s="376"/>
      <c r="O82" s="376"/>
      <c r="P82" s="376"/>
      <c r="Q82" s="376"/>
      <c r="R82" s="376"/>
      <c r="S82" s="376"/>
      <c r="T82" s="376"/>
      <c r="U82" s="376"/>
      <c r="V82" s="376"/>
      <c r="W82" s="382"/>
      <c r="X82" s="377"/>
    </row>
    <row r="83" spans="1:24" ht="81.75" customHeight="1" thickBot="1" x14ac:dyDescent="0.3">
      <c r="A83" s="375"/>
      <c r="B83" s="381"/>
      <c r="C83" s="509" t="s">
        <v>307</v>
      </c>
      <c r="D83" s="510"/>
      <c r="E83" s="510"/>
      <c r="F83" s="510"/>
      <c r="G83" s="510"/>
      <c r="H83" s="510"/>
      <c r="I83" s="510"/>
      <c r="J83" s="510"/>
      <c r="K83" s="510"/>
      <c r="L83" s="510"/>
      <c r="M83" s="510"/>
      <c r="N83" s="510"/>
      <c r="O83" s="510"/>
      <c r="P83" s="510"/>
      <c r="Q83" s="510"/>
      <c r="R83" s="510"/>
      <c r="S83" s="510"/>
      <c r="T83" s="510"/>
      <c r="U83" s="510"/>
      <c r="V83" s="511"/>
      <c r="W83" s="382"/>
      <c r="X83" s="377"/>
    </row>
    <row r="84" spans="1:24" x14ac:dyDescent="0.25">
      <c r="A84" s="375"/>
      <c r="B84" s="381"/>
      <c r="C84" s="376"/>
      <c r="D84" s="376"/>
      <c r="E84" s="376"/>
      <c r="F84" s="376"/>
      <c r="G84" s="376"/>
      <c r="H84" s="376"/>
      <c r="I84" s="376"/>
      <c r="J84" s="376"/>
      <c r="K84" s="376"/>
      <c r="L84" s="376"/>
      <c r="M84" s="376"/>
      <c r="N84" s="376"/>
      <c r="O84" s="376"/>
      <c r="P84" s="376"/>
      <c r="Q84" s="376"/>
      <c r="R84" s="376"/>
      <c r="S84" s="376"/>
      <c r="T84" s="376"/>
      <c r="U84" s="376"/>
      <c r="V84" s="376"/>
      <c r="W84" s="382"/>
      <c r="X84" s="377"/>
    </row>
    <row r="85" spans="1:24" ht="15.75" customHeight="1" x14ac:dyDescent="0.25">
      <c r="A85" s="375"/>
      <c r="B85" s="381"/>
      <c r="C85" s="376"/>
      <c r="D85" s="512" t="s">
        <v>89</v>
      </c>
      <c r="E85" s="512"/>
      <c r="F85" s="512"/>
      <c r="G85" s="512"/>
      <c r="H85" s="512"/>
      <c r="I85" s="231"/>
      <c r="J85" s="231"/>
      <c r="K85" s="231"/>
      <c r="L85" s="231"/>
      <c r="M85" s="231"/>
      <c r="N85" s="512" t="s">
        <v>161</v>
      </c>
      <c r="O85" s="512"/>
      <c r="P85" s="512"/>
      <c r="Q85" s="512"/>
      <c r="R85" s="512"/>
      <c r="S85" s="376"/>
      <c r="T85" s="376"/>
      <c r="U85" s="376"/>
      <c r="V85" s="376"/>
      <c r="W85" s="382"/>
      <c r="X85" s="377"/>
    </row>
    <row r="86" spans="1:24" x14ac:dyDescent="0.25">
      <c r="A86" s="375"/>
      <c r="B86" s="381"/>
      <c r="C86" s="376"/>
      <c r="D86" s="512"/>
      <c r="E86" s="512"/>
      <c r="F86" s="512"/>
      <c r="G86" s="512"/>
      <c r="H86" s="512"/>
      <c r="I86" s="231"/>
      <c r="J86" s="231"/>
      <c r="K86" s="231"/>
      <c r="L86" s="231"/>
      <c r="M86" s="231"/>
      <c r="N86" s="512"/>
      <c r="O86" s="512"/>
      <c r="P86" s="512"/>
      <c r="Q86" s="512"/>
      <c r="R86" s="512"/>
      <c r="S86" s="376"/>
      <c r="T86" s="376"/>
      <c r="U86" s="376"/>
      <c r="V86" s="376"/>
      <c r="W86" s="382"/>
      <c r="X86" s="377"/>
    </row>
    <row r="87" spans="1:24" x14ac:dyDescent="0.25">
      <c r="A87" s="375"/>
      <c r="B87" s="381"/>
      <c r="C87" s="376"/>
      <c r="D87" s="512"/>
      <c r="E87" s="512"/>
      <c r="F87" s="512"/>
      <c r="G87" s="512"/>
      <c r="H87" s="512"/>
      <c r="I87" s="231"/>
      <c r="J87" s="231"/>
      <c r="K87" s="231"/>
      <c r="L87" s="231"/>
      <c r="M87" s="231"/>
      <c r="N87" s="512"/>
      <c r="O87" s="512"/>
      <c r="P87" s="512"/>
      <c r="Q87" s="512"/>
      <c r="R87" s="512"/>
      <c r="S87" s="376"/>
      <c r="T87" s="376"/>
      <c r="U87" s="376"/>
      <c r="V87" s="376"/>
      <c r="W87" s="382"/>
      <c r="X87" s="377"/>
    </row>
    <row r="88" spans="1:24" x14ac:dyDescent="0.25">
      <c r="A88" s="375"/>
      <c r="B88" s="381"/>
      <c r="C88" s="376"/>
      <c r="D88" s="512"/>
      <c r="E88" s="512"/>
      <c r="F88" s="512"/>
      <c r="G88" s="512"/>
      <c r="H88" s="512"/>
      <c r="I88" s="231"/>
      <c r="J88" s="231"/>
      <c r="K88" s="231"/>
      <c r="L88" s="231"/>
      <c r="M88" s="231"/>
      <c r="N88" s="512"/>
      <c r="O88" s="512"/>
      <c r="P88" s="512"/>
      <c r="Q88" s="512"/>
      <c r="R88" s="512"/>
      <c r="S88" s="376"/>
      <c r="T88" s="376"/>
      <c r="U88" s="376"/>
      <c r="V88" s="376"/>
      <c r="W88" s="382"/>
      <c r="X88" s="377"/>
    </row>
    <row r="89" spans="1:24" x14ac:dyDescent="0.25">
      <c r="A89" s="375"/>
      <c r="B89" s="381"/>
      <c r="C89" s="376"/>
      <c r="D89" s="512"/>
      <c r="E89" s="512"/>
      <c r="F89" s="512"/>
      <c r="G89" s="512"/>
      <c r="H89" s="512"/>
      <c r="I89" s="231"/>
      <c r="J89" s="231"/>
      <c r="K89" s="231"/>
      <c r="L89" s="231"/>
      <c r="M89" s="231"/>
      <c r="N89" s="512"/>
      <c r="O89" s="512"/>
      <c r="P89" s="512"/>
      <c r="Q89" s="512"/>
      <c r="R89" s="512"/>
      <c r="S89" s="376"/>
      <c r="T89" s="376"/>
      <c r="U89" s="376"/>
      <c r="V89" s="376"/>
      <c r="W89" s="382"/>
      <c r="X89" s="377"/>
    </row>
    <row r="90" spans="1:24" x14ac:dyDescent="0.25">
      <c r="A90" s="375"/>
      <c r="B90" s="381"/>
      <c r="C90" s="376"/>
      <c r="D90" s="512"/>
      <c r="E90" s="512"/>
      <c r="F90" s="512"/>
      <c r="G90" s="512"/>
      <c r="H90" s="512"/>
      <c r="I90" s="231"/>
      <c r="J90" s="231"/>
      <c r="K90" s="231"/>
      <c r="L90" s="231"/>
      <c r="M90" s="231"/>
      <c r="N90" s="512"/>
      <c r="O90" s="512"/>
      <c r="P90" s="512"/>
      <c r="Q90" s="512"/>
      <c r="R90" s="512"/>
      <c r="S90" s="376"/>
      <c r="T90" s="376"/>
      <c r="U90" s="376"/>
      <c r="V90" s="376"/>
      <c r="W90" s="382"/>
      <c r="X90" s="377"/>
    </row>
    <row r="91" spans="1:24" x14ac:dyDescent="0.25">
      <c r="A91" s="375"/>
      <c r="B91" s="381"/>
      <c r="C91" s="376"/>
      <c r="D91" s="512"/>
      <c r="E91" s="512"/>
      <c r="F91" s="512"/>
      <c r="G91" s="512"/>
      <c r="H91" s="512"/>
      <c r="I91" s="231"/>
      <c r="J91" s="231"/>
      <c r="K91" s="231"/>
      <c r="L91" s="231"/>
      <c r="M91" s="231"/>
      <c r="N91" s="512"/>
      <c r="O91" s="512"/>
      <c r="P91" s="512"/>
      <c r="Q91" s="512"/>
      <c r="R91" s="512"/>
      <c r="S91" s="376"/>
      <c r="T91" s="376"/>
      <c r="U91" s="376"/>
      <c r="V91" s="376"/>
      <c r="W91" s="382"/>
      <c r="X91" s="377"/>
    </row>
    <row r="92" spans="1:24" x14ac:dyDescent="0.25">
      <c r="A92" s="375"/>
      <c r="B92" s="381"/>
      <c r="C92" s="376"/>
      <c r="D92" s="512"/>
      <c r="E92" s="512"/>
      <c r="F92" s="512"/>
      <c r="G92" s="512"/>
      <c r="H92" s="512"/>
      <c r="I92" s="231"/>
      <c r="J92" s="231"/>
      <c r="K92" s="231"/>
      <c r="L92" s="231"/>
      <c r="M92" s="231"/>
      <c r="N92" s="512"/>
      <c r="O92" s="512"/>
      <c r="P92" s="512"/>
      <c r="Q92" s="512"/>
      <c r="R92" s="512"/>
      <c r="S92" s="376"/>
      <c r="T92" s="376"/>
      <c r="U92" s="376"/>
      <c r="V92" s="376"/>
      <c r="W92" s="382"/>
      <c r="X92" s="377"/>
    </row>
    <row r="93" spans="1:24" x14ac:dyDescent="0.25">
      <c r="A93" s="375"/>
      <c r="B93" s="381"/>
      <c r="C93" s="376"/>
      <c r="D93" s="512"/>
      <c r="E93" s="512"/>
      <c r="F93" s="512"/>
      <c r="G93" s="512"/>
      <c r="H93" s="512"/>
      <c r="I93" s="231"/>
      <c r="J93" s="231"/>
      <c r="K93" s="231"/>
      <c r="L93" s="231"/>
      <c r="M93" s="231"/>
      <c r="N93" s="512"/>
      <c r="O93" s="512"/>
      <c r="P93" s="512"/>
      <c r="Q93" s="512"/>
      <c r="R93" s="512"/>
      <c r="S93" s="376"/>
      <c r="T93" s="376"/>
      <c r="U93" s="376"/>
      <c r="V93" s="376"/>
      <c r="W93" s="382"/>
      <c r="X93" s="377"/>
    </row>
    <row r="94" spans="1:24" ht="16.5" thickBot="1" x14ac:dyDescent="0.3">
      <c r="A94" s="375"/>
      <c r="B94" s="381"/>
      <c r="C94" s="376"/>
      <c r="D94" s="513"/>
      <c r="E94" s="513"/>
      <c r="F94" s="513"/>
      <c r="G94" s="513"/>
      <c r="H94" s="513"/>
      <c r="I94" s="231"/>
      <c r="J94" s="231"/>
      <c r="K94" s="231"/>
      <c r="L94" s="231"/>
      <c r="M94" s="231"/>
      <c r="N94" s="513"/>
      <c r="O94" s="513"/>
      <c r="P94" s="513"/>
      <c r="Q94" s="513"/>
      <c r="R94" s="513"/>
      <c r="S94" s="376"/>
      <c r="T94" s="376"/>
      <c r="U94" s="376"/>
      <c r="V94" s="376"/>
      <c r="W94" s="382"/>
      <c r="X94" s="377"/>
    </row>
    <row r="95" spans="1:24" ht="15" customHeight="1" x14ac:dyDescent="0.25">
      <c r="A95" s="375"/>
      <c r="B95" s="381"/>
      <c r="C95" s="376"/>
      <c r="D95" s="514" t="s">
        <v>84</v>
      </c>
      <c r="E95" s="514"/>
      <c r="F95" s="514"/>
      <c r="G95" s="514"/>
      <c r="H95" s="514"/>
      <c r="I95" s="376"/>
      <c r="J95" s="376"/>
      <c r="K95" s="376"/>
      <c r="L95" s="376"/>
      <c r="M95" s="376"/>
      <c r="N95" s="514" t="s">
        <v>84</v>
      </c>
      <c r="O95" s="514"/>
      <c r="P95" s="514"/>
      <c r="Q95" s="514"/>
      <c r="R95" s="514"/>
      <c r="S95" s="376"/>
      <c r="T95" s="376"/>
      <c r="U95" s="376"/>
      <c r="V95" s="376"/>
      <c r="W95" s="382"/>
      <c r="X95" s="377"/>
    </row>
    <row r="96" spans="1:24" ht="15" customHeight="1" x14ac:dyDescent="0.25">
      <c r="A96" s="375"/>
      <c r="B96" s="381"/>
      <c r="C96" s="376"/>
      <c r="D96" s="512" t="s">
        <v>86</v>
      </c>
      <c r="E96" s="512"/>
      <c r="F96" s="512"/>
      <c r="G96" s="512"/>
      <c r="H96" s="512"/>
      <c r="I96" s="376"/>
      <c r="J96" s="376"/>
      <c r="K96" s="376"/>
      <c r="L96" s="376"/>
      <c r="M96" s="376"/>
      <c r="N96" s="512" t="s">
        <v>86</v>
      </c>
      <c r="O96" s="512"/>
      <c r="P96" s="512"/>
      <c r="Q96" s="512"/>
      <c r="R96" s="512"/>
      <c r="S96" s="376"/>
      <c r="T96" s="376"/>
      <c r="U96" s="376"/>
      <c r="V96" s="376"/>
      <c r="W96" s="382"/>
      <c r="X96" s="377"/>
    </row>
    <row r="97" spans="1:24" ht="15" customHeight="1" x14ac:dyDescent="0.25">
      <c r="A97" s="375"/>
      <c r="B97" s="381"/>
      <c r="C97" s="376"/>
      <c r="D97" s="512" t="s">
        <v>85</v>
      </c>
      <c r="E97" s="512"/>
      <c r="F97" s="512"/>
      <c r="G97" s="512"/>
      <c r="H97" s="512"/>
      <c r="I97" s="376"/>
      <c r="J97" s="376"/>
      <c r="K97" s="376"/>
      <c r="L97" s="376"/>
      <c r="M97" s="376"/>
      <c r="N97" s="512" t="s">
        <v>159</v>
      </c>
      <c r="O97" s="512"/>
      <c r="P97" s="512"/>
      <c r="Q97" s="512"/>
      <c r="R97" s="512"/>
      <c r="S97" s="376"/>
      <c r="T97" s="376"/>
      <c r="U97" s="376"/>
      <c r="V97" s="376"/>
      <c r="W97" s="382"/>
      <c r="X97" s="377"/>
    </row>
    <row r="98" spans="1:24" ht="15" customHeight="1" x14ac:dyDescent="0.25">
      <c r="A98" s="375"/>
      <c r="B98" s="381"/>
      <c r="C98" s="376"/>
      <c r="D98" s="396"/>
      <c r="E98" s="396"/>
      <c r="F98" s="396"/>
      <c r="G98" s="396"/>
      <c r="H98" s="396"/>
      <c r="I98" s="376"/>
      <c r="J98" s="376"/>
      <c r="K98" s="376"/>
      <c r="L98" s="376"/>
      <c r="M98" s="376"/>
      <c r="N98" s="396"/>
      <c r="O98" s="396"/>
      <c r="P98" s="396"/>
      <c r="Q98" s="396"/>
      <c r="R98" s="396"/>
      <c r="S98" s="376"/>
      <c r="T98" s="376"/>
      <c r="U98" s="376"/>
      <c r="V98" s="376"/>
      <c r="W98" s="382"/>
      <c r="X98" s="377"/>
    </row>
    <row r="99" spans="1:24" ht="15" customHeight="1" thickBot="1" x14ac:dyDescent="0.3">
      <c r="A99" s="375"/>
      <c r="B99" s="397"/>
      <c r="C99" s="389"/>
      <c r="D99" s="389"/>
      <c r="E99" s="389"/>
      <c r="F99" s="389"/>
      <c r="G99" s="389"/>
      <c r="H99" s="389"/>
      <c r="I99" s="389"/>
      <c r="J99" s="389"/>
      <c r="K99" s="389"/>
      <c r="L99" s="389"/>
      <c r="M99" s="389"/>
      <c r="N99" s="389"/>
      <c r="O99" s="389"/>
      <c r="P99" s="389"/>
      <c r="Q99" s="389"/>
      <c r="R99" s="389"/>
      <c r="S99" s="389"/>
      <c r="T99" s="389"/>
      <c r="U99" s="389"/>
      <c r="V99" s="389"/>
      <c r="W99" s="398"/>
      <c r="X99" s="377"/>
    </row>
    <row r="100" spans="1:24" ht="16.5" thickBot="1" x14ac:dyDescent="0.3">
      <c r="A100" s="399"/>
      <c r="B100" s="400"/>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1"/>
    </row>
    <row r="101" spans="1:24" ht="16.5" thickTop="1" x14ac:dyDescent="0.25"/>
  </sheetData>
  <mergeCells count="107">
    <mergeCell ref="C14:D15"/>
    <mergeCell ref="F4:P6"/>
    <mergeCell ref="R6:S6"/>
    <mergeCell ref="T6:W6"/>
    <mergeCell ref="C9:V9"/>
    <mergeCell ref="C11:D12"/>
    <mergeCell ref="F11:V12"/>
    <mergeCell ref="T69:V69"/>
    <mergeCell ref="T70:V70"/>
    <mergeCell ref="L69:R69"/>
    <mergeCell ref="L70:R70"/>
    <mergeCell ref="C23:D24"/>
    <mergeCell ref="C26:D27"/>
    <mergeCell ref="F26:P27"/>
    <mergeCell ref="R26:S27"/>
    <mergeCell ref="T26:V27"/>
    <mergeCell ref="C17:D18"/>
    <mergeCell ref="F17:P18"/>
    <mergeCell ref="R17:S18"/>
    <mergeCell ref="T17:V18"/>
    <mergeCell ref="C20:D21"/>
    <mergeCell ref="F20:L21"/>
    <mergeCell ref="N20:N21"/>
    <mergeCell ref="O20:O21"/>
    <mergeCell ref="P20:R21"/>
    <mergeCell ref="T20:U21"/>
    <mergeCell ref="F23:L24"/>
    <mergeCell ref="C49:D50"/>
    <mergeCell ref="F49:L50"/>
    <mergeCell ref="C53:D54"/>
    <mergeCell ref="F53:L54"/>
    <mergeCell ref="N53:R54"/>
    <mergeCell ref="T53:V54"/>
    <mergeCell ref="C29:D30"/>
    <mergeCell ref="F29:J30"/>
    <mergeCell ref="C32:V33"/>
    <mergeCell ref="C35:D38"/>
    <mergeCell ref="F35:V38"/>
    <mergeCell ref="C40:D44"/>
    <mergeCell ref="F40:V44"/>
    <mergeCell ref="C46:V47"/>
    <mergeCell ref="N49:R50"/>
    <mergeCell ref="T49:V50"/>
    <mergeCell ref="N23:V24"/>
    <mergeCell ref="M23:M24"/>
    <mergeCell ref="L29:N30"/>
    <mergeCell ref="P29:P30"/>
    <mergeCell ref="C69:D69"/>
    <mergeCell ref="F69:J69"/>
    <mergeCell ref="C70:D70"/>
    <mergeCell ref="F70:J70"/>
    <mergeCell ref="F57:L58"/>
    <mergeCell ref="N57:R58"/>
    <mergeCell ref="T57:V58"/>
    <mergeCell ref="C63:V64"/>
    <mergeCell ref="C66:D67"/>
    <mergeCell ref="F66:L67"/>
    <mergeCell ref="N66:P67"/>
    <mergeCell ref="Q66:Q67"/>
    <mergeCell ref="R66:V67"/>
    <mergeCell ref="F60:V61"/>
    <mergeCell ref="C57:D58"/>
    <mergeCell ref="C60:D61"/>
    <mergeCell ref="C71:D71"/>
    <mergeCell ref="F71:J71"/>
    <mergeCell ref="C72:D72"/>
    <mergeCell ref="F72:J72"/>
    <mergeCell ref="F73:J73"/>
    <mergeCell ref="L73:P73"/>
    <mergeCell ref="T71:V71"/>
    <mergeCell ref="T72:V72"/>
    <mergeCell ref="L71:R71"/>
    <mergeCell ref="L72:R72"/>
    <mergeCell ref="P79:R79"/>
    <mergeCell ref="T79:V79"/>
    <mergeCell ref="C76:D76"/>
    <mergeCell ref="F76:N76"/>
    <mergeCell ref="P76:R76"/>
    <mergeCell ref="T76:V76"/>
    <mergeCell ref="C77:D77"/>
    <mergeCell ref="F77:N77"/>
    <mergeCell ref="P77:R77"/>
    <mergeCell ref="T77:V77"/>
    <mergeCell ref="F14:J15"/>
    <mergeCell ref="L14:N15"/>
    <mergeCell ref="P14:R15"/>
    <mergeCell ref="S14:S15"/>
    <mergeCell ref="T14:V15"/>
    <mergeCell ref="C83:V83"/>
    <mergeCell ref="D97:H97"/>
    <mergeCell ref="N97:R97"/>
    <mergeCell ref="D85:H94"/>
    <mergeCell ref="N85:R94"/>
    <mergeCell ref="D95:H95"/>
    <mergeCell ref="N95:R95"/>
    <mergeCell ref="D96:H96"/>
    <mergeCell ref="N96:R96"/>
    <mergeCell ref="C80:D80"/>
    <mergeCell ref="F80:N80"/>
    <mergeCell ref="P80:R80"/>
    <mergeCell ref="T80:V80"/>
    <mergeCell ref="C78:D78"/>
    <mergeCell ref="F78:N78"/>
    <mergeCell ref="P78:R78"/>
    <mergeCell ref="T78:V78"/>
    <mergeCell ref="C79:D79"/>
    <mergeCell ref="F79:N79"/>
  </mergeCells>
  <printOptions horizontalCentered="1"/>
  <pageMargins left="7.874015748031496E-2" right="7.874015748031496E-2" top="7.874015748031496E-2" bottom="7.874015748031496E-2" header="0" footer="0"/>
  <pageSetup scale="52" orientation="portrait" r:id="rId1"/>
  <colBreaks count="1" manualBreakCount="1">
    <brk id="15" max="1048575" man="1"/>
  </colBreak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Datos!$G$3:$G$7</xm:f>
          </x14:formula1>
          <xm:sqref>F29:J30</xm:sqref>
        </x14:dataValidation>
        <x14:dataValidation type="list" allowBlank="1" showInputMessage="1" showErrorMessage="1" xr:uid="{00000000-0002-0000-0000-000001000000}">
          <x14:formula1>
            <xm:f>'C:\50.-Industria &amp; Minería - Alejandro\Areas\Financiamiento Fomento\Banco Estado\[Formulario estandar financiamiento V5.xlsx]Datos'!#REF!</xm:f>
          </x14:formula1>
          <xm:sqref>F31:L31 Q29:Q31</xm:sqref>
        </x14:dataValidation>
        <x14:dataValidation type="list" allowBlank="1" showInputMessage="1" showErrorMessage="1" xr:uid="{00000000-0002-0000-0000-000002000000}">
          <x14:formula1>
            <xm:f>Datos!$I$3:$I$15</xm:f>
          </x14:formula1>
          <xm:sqref>F23</xm:sqref>
        </x14:dataValidation>
        <x14:dataValidation type="list" allowBlank="1" showInputMessage="1" showErrorMessage="1" xr:uid="{00000000-0002-0000-0000-000003000000}">
          <x14:formula1>
            <xm:f>Datos!$D$3:$D$17</xm:f>
          </x14:formula1>
          <xm:sqref>C5</xm:sqref>
        </x14:dataValidation>
        <x14:dataValidation type="list" allowBlank="1" showInputMessage="1" showErrorMessage="1" xr:uid="{00000000-0002-0000-0000-000004000000}">
          <x14:formula1>
            <xm:f>Datos!$D$24:$D$27</xm:f>
          </x14:formula1>
          <xm:sqref>C77:D80</xm:sqref>
        </x14:dataValidation>
        <x14:dataValidation type="list" allowBlank="1" showInputMessage="1" showErrorMessage="1" xr:uid="{00000000-0002-0000-0000-000005000000}">
          <x14:formula1>
            <xm:f>Datos!$E$24:$E$27</xm:f>
          </x14:formula1>
          <xm:sqref>F77:N79</xm:sqref>
        </x14:dataValidation>
        <x14:dataValidation type="list" allowBlank="1" showInputMessage="1" showErrorMessage="1" xr:uid="{00000000-0002-0000-0000-000006000000}">
          <x14:formula1>
            <xm:f>Datos!$B$24:$B$28</xm:f>
          </x14:formula1>
          <xm:sqref>F14</xm:sqref>
        </x14:dataValidation>
        <x14:dataValidation type="list" allowBlank="1" showInputMessage="1" showErrorMessage="1" xr:uid="{00000000-0002-0000-0000-000007000000}">
          <x14:formula1>
            <xm:f>Datos!$H$3:$H$22</xm:f>
          </x14:formula1>
          <xm:sqref>P14 S14:S15</xm:sqref>
        </x14:dataValidation>
        <x14:dataValidation type="list" allowBlank="1" showInputMessage="1" showErrorMessage="1" xr:uid="{00000000-0002-0000-0000-000008000000}">
          <x14:formula1>
            <xm:f>Datos!$G$24:$G$26</xm:f>
          </x14:formula1>
          <xm:sqref>P29:P30</xm:sqref>
        </x14:dataValidation>
        <x14:dataValidation type="list" allowBlank="1" showInputMessage="1" showErrorMessage="1" xr:uid="{00000000-0002-0000-0000-000009000000}">
          <x14:formula1>
            <xm:f>'C:\50.-Industria &amp; Minería - Alejandro\Areas\Financiamiento Fomento\Banco Estado\[Formulario estandar financiamiento V5.xlsx]Datos'!#REF!</xm:f>
          </x14:formula1>
          <xm:sqref>O29:O30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tabColor theme="0"/>
    <pageSetUpPr fitToPage="1"/>
  </sheetPr>
  <dimension ref="A1:J39"/>
  <sheetViews>
    <sheetView view="pageBreakPreview" zoomScale="90" zoomScaleNormal="90" zoomScaleSheetLayoutView="90" workbookViewId="0">
      <selection activeCell="B27" sqref="B27:I27"/>
    </sheetView>
  </sheetViews>
  <sheetFormatPr baseColWidth="10" defaultRowHeight="12" x14ac:dyDescent="0.25"/>
  <cols>
    <col min="1" max="1" width="2.28515625" style="125" customWidth="1"/>
    <col min="2" max="2" width="34" style="125" customWidth="1"/>
    <col min="3" max="3" width="28.42578125" style="125" customWidth="1"/>
    <col min="4" max="4" width="25.28515625" style="125" customWidth="1"/>
    <col min="5" max="5" width="27.28515625" style="125" customWidth="1"/>
    <col min="6" max="6" width="27.42578125" style="125" customWidth="1"/>
    <col min="7" max="7" width="24.85546875" style="125" customWidth="1"/>
    <col min="8" max="9" width="20.7109375" style="125" customWidth="1"/>
    <col min="10" max="10" width="3.28515625" style="125" customWidth="1"/>
    <col min="11" max="16384" width="11.42578125" style="125"/>
  </cols>
  <sheetData>
    <row r="1" spans="1:10" ht="9.9499999999999993" customHeight="1" thickTop="1" x14ac:dyDescent="0.25">
      <c r="A1" s="217"/>
      <c r="B1" s="218"/>
      <c r="C1" s="218"/>
      <c r="D1" s="218"/>
      <c r="E1" s="218"/>
      <c r="F1" s="218"/>
      <c r="G1" s="218"/>
      <c r="H1" s="218"/>
      <c r="I1" s="218"/>
      <c r="J1" s="219"/>
    </row>
    <row r="2" spans="1:10" ht="9.9499999999999993" customHeight="1" thickBot="1" x14ac:dyDescent="0.3">
      <c r="A2" s="160"/>
      <c r="B2" s="52"/>
      <c r="C2" s="52"/>
      <c r="D2" s="52"/>
      <c r="E2" s="52"/>
      <c r="F2" s="52"/>
      <c r="G2" s="52"/>
      <c r="H2" s="52"/>
      <c r="I2" s="52"/>
      <c r="J2" s="306"/>
    </row>
    <row r="3" spans="1:10" ht="20.100000000000001" customHeight="1" thickBot="1" x14ac:dyDescent="0.3">
      <c r="A3" s="160"/>
      <c r="B3" s="657" t="s">
        <v>95</v>
      </c>
      <c r="C3" s="661"/>
      <c r="D3" s="661"/>
      <c r="E3" s="661"/>
      <c r="F3" s="661"/>
      <c r="G3" s="661"/>
      <c r="H3" s="661"/>
      <c r="I3" s="658"/>
      <c r="J3" s="220"/>
    </row>
    <row r="4" spans="1:10" ht="9.9499999999999993" customHeight="1" thickBot="1" x14ac:dyDescent="0.3">
      <c r="A4" s="160"/>
      <c r="B4" s="124"/>
      <c r="C4" s="124"/>
      <c r="D4" s="124"/>
      <c r="E4" s="124"/>
      <c r="F4" s="124"/>
      <c r="G4" s="124"/>
      <c r="H4" s="124"/>
      <c r="I4" s="124"/>
      <c r="J4" s="220"/>
    </row>
    <row r="5" spans="1:10" ht="15" customHeight="1" x14ac:dyDescent="0.25">
      <c r="A5" s="160"/>
      <c r="B5" s="311" t="s">
        <v>116</v>
      </c>
      <c r="C5" s="189" t="s">
        <v>142</v>
      </c>
      <c r="D5" s="189" t="s">
        <v>143</v>
      </c>
      <c r="E5" s="189" t="s">
        <v>144</v>
      </c>
      <c r="F5" s="189" t="s">
        <v>145</v>
      </c>
      <c r="G5" s="189" t="s">
        <v>99</v>
      </c>
      <c r="H5" s="189" t="s">
        <v>99</v>
      </c>
      <c r="I5" s="190" t="s">
        <v>99</v>
      </c>
      <c r="J5" s="307"/>
    </row>
    <row r="6" spans="1:10" ht="15" customHeight="1" x14ac:dyDescent="0.25">
      <c r="A6" s="160"/>
      <c r="B6" s="312" t="s">
        <v>115</v>
      </c>
      <c r="C6" s="193" t="s">
        <v>146</v>
      </c>
      <c r="D6" s="193" t="s">
        <v>147</v>
      </c>
      <c r="E6" s="193" t="s">
        <v>148</v>
      </c>
      <c r="F6" s="193" t="s">
        <v>149</v>
      </c>
      <c r="G6" s="193" t="s">
        <v>99</v>
      </c>
      <c r="H6" s="193" t="s">
        <v>99</v>
      </c>
      <c r="I6" s="194" t="s">
        <v>99</v>
      </c>
      <c r="J6" s="307"/>
    </row>
    <row r="7" spans="1:10" ht="15" customHeight="1" x14ac:dyDescent="0.25">
      <c r="A7" s="160"/>
      <c r="B7" s="312" t="s">
        <v>141</v>
      </c>
      <c r="C7" s="193" t="s">
        <v>120</v>
      </c>
      <c r="D7" s="193" t="s">
        <v>117</v>
      </c>
      <c r="E7" s="193" t="s">
        <v>118</v>
      </c>
      <c r="F7" s="193" t="s">
        <v>119</v>
      </c>
      <c r="G7" s="193"/>
      <c r="H7" s="193"/>
      <c r="I7" s="194"/>
      <c r="J7" s="307"/>
    </row>
    <row r="8" spans="1:10" ht="15" customHeight="1" thickBot="1" x14ac:dyDescent="0.3">
      <c r="A8" s="160"/>
      <c r="B8" s="313" t="s">
        <v>138</v>
      </c>
      <c r="C8" s="196" t="s">
        <v>121</v>
      </c>
      <c r="D8" s="196" t="s">
        <v>121</v>
      </c>
      <c r="E8" s="196" t="s">
        <v>121</v>
      </c>
      <c r="F8" s="196" t="s">
        <v>121</v>
      </c>
      <c r="G8" s="196" t="s">
        <v>99</v>
      </c>
      <c r="H8" s="196" t="s">
        <v>99</v>
      </c>
      <c r="I8" s="213" t="s">
        <v>99</v>
      </c>
      <c r="J8" s="307"/>
    </row>
    <row r="9" spans="1:10" ht="15" customHeight="1" thickBot="1" x14ac:dyDescent="0.3">
      <c r="A9" s="160"/>
      <c r="B9" s="233"/>
      <c r="C9" s="233"/>
      <c r="D9" s="52"/>
      <c r="E9" s="55"/>
      <c r="F9" s="55"/>
      <c r="G9" s="55"/>
      <c r="H9" s="55"/>
      <c r="I9" s="55"/>
      <c r="J9" s="307"/>
    </row>
    <row r="10" spans="1:10" ht="15" customHeight="1" thickBot="1" x14ac:dyDescent="0.3">
      <c r="A10" s="160"/>
      <c r="B10" s="233"/>
      <c r="C10" s="206" t="s">
        <v>150</v>
      </c>
      <c r="D10" s="314" t="s">
        <v>122</v>
      </c>
      <c r="E10" s="314" t="s">
        <v>122</v>
      </c>
      <c r="F10" s="314" t="s">
        <v>122</v>
      </c>
      <c r="G10" s="314" t="s">
        <v>122</v>
      </c>
      <c r="H10" s="314" t="s">
        <v>122</v>
      </c>
      <c r="I10" s="211" t="s">
        <v>122</v>
      </c>
      <c r="J10" s="307"/>
    </row>
    <row r="11" spans="1:10" ht="15" customHeight="1" x14ac:dyDescent="0.25">
      <c r="A11" s="160"/>
      <c r="B11" s="315" t="s">
        <v>123</v>
      </c>
      <c r="C11" s="318" t="s">
        <v>139</v>
      </c>
      <c r="D11" s="318" t="s">
        <v>139</v>
      </c>
      <c r="E11" s="318" t="s">
        <v>139</v>
      </c>
      <c r="F11" s="318" t="s">
        <v>139</v>
      </c>
      <c r="G11" s="318" t="s">
        <v>139</v>
      </c>
      <c r="H11" s="318" t="s">
        <v>139</v>
      </c>
      <c r="I11" s="319" t="s">
        <v>139</v>
      </c>
      <c r="J11" s="307"/>
    </row>
    <row r="12" spans="1:10" ht="15" customHeight="1" x14ac:dyDescent="0.25">
      <c r="A12" s="160"/>
      <c r="B12" s="316" t="s">
        <v>124</v>
      </c>
      <c r="C12" s="320" t="s">
        <v>140</v>
      </c>
      <c r="D12" s="320" t="s">
        <v>140</v>
      </c>
      <c r="E12" s="320" t="s">
        <v>140</v>
      </c>
      <c r="F12" s="320" t="s">
        <v>140</v>
      </c>
      <c r="G12" s="320" t="s">
        <v>140</v>
      </c>
      <c r="H12" s="320" t="s">
        <v>140</v>
      </c>
      <c r="I12" s="321" t="s">
        <v>140</v>
      </c>
      <c r="J12" s="307"/>
    </row>
    <row r="13" spans="1:10" ht="15" customHeight="1" x14ac:dyDescent="0.25">
      <c r="A13" s="160"/>
      <c r="B13" s="316" t="s">
        <v>125</v>
      </c>
      <c r="C13" s="320" t="s">
        <v>99</v>
      </c>
      <c r="D13" s="320" t="s">
        <v>99</v>
      </c>
      <c r="E13" s="320" t="s">
        <v>99</v>
      </c>
      <c r="F13" s="320" t="s">
        <v>99</v>
      </c>
      <c r="G13" s="320" t="s">
        <v>99</v>
      </c>
      <c r="H13" s="320" t="s">
        <v>99</v>
      </c>
      <c r="I13" s="321" t="s">
        <v>99</v>
      </c>
      <c r="J13" s="307"/>
    </row>
    <row r="14" spans="1:10" ht="15" customHeight="1" x14ac:dyDescent="0.25">
      <c r="A14" s="160"/>
      <c r="B14" s="316" t="s">
        <v>126</v>
      </c>
      <c r="C14" s="320" t="s">
        <v>99</v>
      </c>
      <c r="D14" s="320" t="s">
        <v>99</v>
      </c>
      <c r="E14" s="320" t="s">
        <v>99</v>
      </c>
      <c r="F14" s="320" t="s">
        <v>99</v>
      </c>
      <c r="G14" s="320" t="s">
        <v>99</v>
      </c>
      <c r="H14" s="320" t="s">
        <v>99</v>
      </c>
      <c r="I14" s="321" t="s">
        <v>99</v>
      </c>
      <c r="J14" s="307"/>
    </row>
    <row r="15" spans="1:10" ht="15" customHeight="1" x14ac:dyDescent="0.25">
      <c r="A15" s="160"/>
      <c r="B15" s="316" t="s">
        <v>127</v>
      </c>
      <c r="C15" s="320" t="s">
        <v>99</v>
      </c>
      <c r="D15" s="320" t="s">
        <v>99</v>
      </c>
      <c r="E15" s="320" t="s">
        <v>99</v>
      </c>
      <c r="F15" s="320" t="s">
        <v>99</v>
      </c>
      <c r="G15" s="320" t="s">
        <v>99</v>
      </c>
      <c r="H15" s="320" t="s">
        <v>99</v>
      </c>
      <c r="I15" s="321" t="s">
        <v>99</v>
      </c>
      <c r="J15" s="307"/>
    </row>
    <row r="16" spans="1:10" ht="15" customHeight="1" x14ac:dyDescent="0.25">
      <c r="A16" s="160"/>
      <c r="B16" s="316" t="s">
        <v>128</v>
      </c>
      <c r="C16" s="320" t="s">
        <v>99</v>
      </c>
      <c r="D16" s="320" t="s">
        <v>99</v>
      </c>
      <c r="E16" s="320" t="s">
        <v>99</v>
      </c>
      <c r="F16" s="320" t="s">
        <v>99</v>
      </c>
      <c r="G16" s="320" t="s">
        <v>99</v>
      </c>
      <c r="H16" s="320" t="s">
        <v>99</v>
      </c>
      <c r="I16" s="321" t="s">
        <v>99</v>
      </c>
      <c r="J16" s="307"/>
    </row>
    <row r="17" spans="1:10" ht="15" customHeight="1" x14ac:dyDescent="0.25">
      <c r="A17" s="160"/>
      <c r="B17" s="316" t="s">
        <v>129</v>
      </c>
      <c r="C17" s="320" t="s">
        <v>99</v>
      </c>
      <c r="D17" s="320" t="s">
        <v>99</v>
      </c>
      <c r="E17" s="320" t="s">
        <v>99</v>
      </c>
      <c r="F17" s="320" t="s">
        <v>99</v>
      </c>
      <c r="G17" s="320" t="s">
        <v>99</v>
      </c>
      <c r="H17" s="320" t="s">
        <v>99</v>
      </c>
      <c r="I17" s="321" t="s">
        <v>99</v>
      </c>
      <c r="J17" s="307"/>
    </row>
    <row r="18" spans="1:10" ht="15" customHeight="1" x14ac:dyDescent="0.25">
      <c r="A18" s="160"/>
      <c r="B18" s="316" t="s">
        <v>130</v>
      </c>
      <c r="C18" s="320" t="s">
        <v>99</v>
      </c>
      <c r="D18" s="320" t="s">
        <v>99</v>
      </c>
      <c r="E18" s="320" t="s">
        <v>99</v>
      </c>
      <c r="F18" s="320" t="s">
        <v>99</v>
      </c>
      <c r="G18" s="320" t="s">
        <v>99</v>
      </c>
      <c r="H18" s="320" t="s">
        <v>99</v>
      </c>
      <c r="I18" s="321" t="s">
        <v>99</v>
      </c>
      <c r="J18" s="307"/>
    </row>
    <row r="19" spans="1:10" ht="15" customHeight="1" x14ac:dyDescent="0.25">
      <c r="A19" s="160"/>
      <c r="B19" s="316" t="s">
        <v>131</v>
      </c>
      <c r="C19" s="320" t="s">
        <v>99</v>
      </c>
      <c r="D19" s="320" t="s">
        <v>99</v>
      </c>
      <c r="E19" s="320" t="s">
        <v>99</v>
      </c>
      <c r="F19" s="320" t="s">
        <v>99</v>
      </c>
      <c r="G19" s="320" t="s">
        <v>99</v>
      </c>
      <c r="H19" s="320" t="s">
        <v>99</v>
      </c>
      <c r="I19" s="321" t="s">
        <v>99</v>
      </c>
      <c r="J19" s="307"/>
    </row>
    <row r="20" spans="1:10" ht="15" customHeight="1" x14ac:dyDescent="0.25">
      <c r="A20" s="160"/>
      <c r="B20" s="316" t="s">
        <v>132</v>
      </c>
      <c r="C20" s="320" t="s">
        <v>99</v>
      </c>
      <c r="D20" s="320" t="s">
        <v>99</v>
      </c>
      <c r="E20" s="320" t="s">
        <v>99</v>
      </c>
      <c r="F20" s="320" t="s">
        <v>99</v>
      </c>
      <c r="G20" s="320" t="s">
        <v>99</v>
      </c>
      <c r="H20" s="320" t="s">
        <v>99</v>
      </c>
      <c r="I20" s="321" t="s">
        <v>99</v>
      </c>
      <c r="J20" s="307"/>
    </row>
    <row r="21" spans="1:10" ht="15" customHeight="1" x14ac:dyDescent="0.25">
      <c r="A21" s="160"/>
      <c r="B21" s="316" t="s">
        <v>133</v>
      </c>
      <c r="C21" s="320" t="s">
        <v>99</v>
      </c>
      <c r="D21" s="320" t="s">
        <v>99</v>
      </c>
      <c r="E21" s="320" t="s">
        <v>99</v>
      </c>
      <c r="F21" s="320" t="s">
        <v>99</v>
      </c>
      <c r="G21" s="320" t="s">
        <v>99</v>
      </c>
      <c r="H21" s="320" t="s">
        <v>99</v>
      </c>
      <c r="I21" s="321" t="s">
        <v>99</v>
      </c>
      <c r="J21" s="307"/>
    </row>
    <row r="22" spans="1:10" ht="15" customHeight="1" x14ac:dyDescent="0.25">
      <c r="A22" s="160"/>
      <c r="B22" s="316" t="s">
        <v>134</v>
      </c>
      <c r="C22" s="320" t="s">
        <v>99</v>
      </c>
      <c r="D22" s="320" t="s">
        <v>99</v>
      </c>
      <c r="E22" s="320" t="s">
        <v>99</v>
      </c>
      <c r="F22" s="320" t="s">
        <v>99</v>
      </c>
      <c r="G22" s="320" t="s">
        <v>99</v>
      </c>
      <c r="H22" s="320" t="s">
        <v>99</v>
      </c>
      <c r="I22" s="321" t="s">
        <v>99</v>
      </c>
      <c r="J22" s="307"/>
    </row>
    <row r="23" spans="1:10" ht="15" customHeight="1" x14ac:dyDescent="0.25">
      <c r="A23" s="160"/>
      <c r="B23" s="316" t="s">
        <v>135</v>
      </c>
      <c r="C23" s="320" t="s">
        <v>99</v>
      </c>
      <c r="D23" s="320" t="s">
        <v>99</v>
      </c>
      <c r="E23" s="320" t="s">
        <v>99</v>
      </c>
      <c r="F23" s="320" t="s">
        <v>99</v>
      </c>
      <c r="G23" s="320" t="s">
        <v>99</v>
      </c>
      <c r="H23" s="320" t="s">
        <v>99</v>
      </c>
      <c r="I23" s="321" t="s">
        <v>99</v>
      </c>
      <c r="J23" s="307"/>
    </row>
    <row r="24" spans="1:10" ht="15" customHeight="1" x14ac:dyDescent="0.25">
      <c r="A24" s="160"/>
      <c r="B24" s="316" t="s">
        <v>136</v>
      </c>
      <c r="C24" s="320" t="s">
        <v>99</v>
      </c>
      <c r="D24" s="320" t="s">
        <v>99</v>
      </c>
      <c r="E24" s="320" t="s">
        <v>99</v>
      </c>
      <c r="F24" s="320" t="s">
        <v>99</v>
      </c>
      <c r="G24" s="320" t="s">
        <v>99</v>
      </c>
      <c r="H24" s="320" t="s">
        <v>99</v>
      </c>
      <c r="I24" s="321" t="s">
        <v>99</v>
      </c>
      <c r="J24" s="307"/>
    </row>
    <row r="25" spans="1:10" ht="15" customHeight="1" thickBot="1" x14ac:dyDescent="0.3">
      <c r="A25" s="160"/>
      <c r="B25" s="317" t="s">
        <v>137</v>
      </c>
      <c r="C25" s="322" t="s">
        <v>99</v>
      </c>
      <c r="D25" s="322" t="s">
        <v>99</v>
      </c>
      <c r="E25" s="322" t="s">
        <v>99</v>
      </c>
      <c r="F25" s="322" t="s">
        <v>99</v>
      </c>
      <c r="G25" s="322" t="s">
        <v>99</v>
      </c>
      <c r="H25" s="322" t="s">
        <v>99</v>
      </c>
      <c r="I25" s="323" t="s">
        <v>99</v>
      </c>
      <c r="J25" s="307"/>
    </row>
    <row r="26" spans="1:10" ht="15" customHeight="1" x14ac:dyDescent="0.25">
      <c r="A26" s="160"/>
      <c r="B26" s="233"/>
      <c r="C26" s="233"/>
      <c r="D26" s="52"/>
      <c r="E26" s="55"/>
      <c r="F26" s="55"/>
      <c r="G26" s="55"/>
      <c r="H26" s="55"/>
      <c r="I26" s="55"/>
      <c r="J26" s="307"/>
    </row>
    <row r="27" spans="1:10" ht="34.5" customHeight="1" x14ac:dyDescent="0.25">
      <c r="A27" s="160"/>
      <c r="B27" s="796" t="s">
        <v>241</v>
      </c>
      <c r="C27" s="796"/>
      <c r="D27" s="796"/>
      <c r="E27" s="796"/>
      <c r="F27" s="796"/>
      <c r="G27" s="796"/>
      <c r="H27" s="796"/>
      <c r="I27" s="796"/>
      <c r="J27" s="307"/>
    </row>
    <row r="28" spans="1:10" ht="34.5" customHeight="1" x14ac:dyDescent="0.25">
      <c r="A28" s="160"/>
      <c r="B28" s="796" t="s">
        <v>151</v>
      </c>
      <c r="C28" s="796"/>
      <c r="D28" s="796"/>
      <c r="E28" s="796"/>
      <c r="F28" s="796"/>
      <c r="G28" s="796"/>
      <c r="H28" s="796"/>
      <c r="I28" s="796"/>
      <c r="J28" s="307"/>
    </row>
    <row r="29" spans="1:10" ht="15" customHeight="1" thickBot="1" x14ac:dyDescent="0.3">
      <c r="A29" s="160"/>
      <c r="B29" s="54"/>
      <c r="C29" s="54"/>
      <c r="D29" s="54"/>
      <c r="E29" s="54"/>
      <c r="F29" s="54"/>
      <c r="G29" s="54"/>
      <c r="H29" s="54"/>
      <c r="I29" s="54"/>
      <c r="J29" s="307"/>
    </row>
    <row r="30" spans="1:10" ht="51" customHeight="1" thickBot="1" x14ac:dyDescent="0.3">
      <c r="A30" s="160"/>
      <c r="B30" s="628" t="s">
        <v>90</v>
      </c>
      <c r="C30" s="629"/>
      <c r="D30" s="629"/>
      <c r="E30" s="629"/>
      <c r="F30" s="629"/>
      <c r="G30" s="629"/>
      <c r="H30" s="629"/>
      <c r="I30" s="629"/>
      <c r="J30" s="307"/>
    </row>
    <row r="31" spans="1:10" ht="15" customHeight="1" x14ac:dyDescent="0.25">
      <c r="A31" s="160"/>
      <c r="B31" s="124"/>
      <c r="C31" s="124"/>
      <c r="D31" s="124"/>
      <c r="E31" s="124"/>
      <c r="F31" s="124"/>
      <c r="G31" s="124"/>
      <c r="H31" s="124"/>
      <c r="I31" s="124"/>
      <c r="J31" s="307"/>
    </row>
    <row r="32" spans="1:10" ht="15" customHeight="1" x14ac:dyDescent="0.25">
      <c r="A32" s="160"/>
      <c r="B32" s="124"/>
      <c r="C32" s="124"/>
      <c r="D32" s="124"/>
      <c r="E32" s="721" t="s">
        <v>89</v>
      </c>
      <c r="G32" s="292"/>
      <c r="H32" s="292"/>
      <c r="I32" s="292"/>
      <c r="J32" s="307"/>
    </row>
    <row r="33" spans="1:10" ht="15" customHeight="1" x14ac:dyDescent="0.25">
      <c r="A33" s="160"/>
      <c r="B33" s="124"/>
      <c r="D33" s="124"/>
      <c r="E33" s="721"/>
      <c r="G33" s="292"/>
      <c r="H33" s="292"/>
      <c r="I33" s="292"/>
      <c r="J33" s="308"/>
    </row>
    <row r="34" spans="1:10" ht="15" customHeight="1" x14ac:dyDescent="0.25">
      <c r="A34" s="160"/>
      <c r="B34" s="124"/>
      <c r="D34" s="124"/>
      <c r="E34" s="721"/>
      <c r="G34" s="292"/>
      <c r="H34" s="292"/>
      <c r="I34" s="292"/>
      <c r="J34" s="308"/>
    </row>
    <row r="35" spans="1:10" ht="15" customHeight="1" thickBot="1" x14ac:dyDescent="0.3">
      <c r="A35" s="160"/>
      <c r="B35" s="124"/>
      <c r="D35" s="124"/>
      <c r="E35" s="722"/>
      <c r="G35" s="292"/>
      <c r="H35" s="292"/>
      <c r="I35" s="292"/>
      <c r="J35" s="308"/>
    </row>
    <row r="36" spans="1:10" ht="15" customHeight="1" x14ac:dyDescent="0.25">
      <c r="A36" s="160"/>
      <c r="B36" s="124"/>
      <c r="D36" s="124"/>
      <c r="E36" s="205" t="s">
        <v>84</v>
      </c>
      <c r="G36" s="292"/>
      <c r="H36" s="292"/>
      <c r="I36" s="292"/>
      <c r="J36" s="308"/>
    </row>
    <row r="37" spans="1:10" ht="15" customHeight="1" x14ac:dyDescent="0.25">
      <c r="A37" s="160"/>
      <c r="B37" s="124"/>
      <c r="D37" s="124"/>
      <c r="E37" s="205" t="s">
        <v>86</v>
      </c>
      <c r="G37" s="292"/>
      <c r="H37" s="292"/>
      <c r="I37" s="292"/>
      <c r="J37" s="308"/>
    </row>
    <row r="38" spans="1:10" ht="15" customHeight="1" x14ac:dyDescent="0.25">
      <c r="A38" s="160"/>
      <c r="B38" s="124"/>
      <c r="D38" s="124"/>
      <c r="E38" s="205" t="s">
        <v>85</v>
      </c>
      <c r="G38" s="292"/>
      <c r="H38" s="292"/>
      <c r="I38" s="292"/>
      <c r="J38" s="308"/>
    </row>
    <row r="39" spans="1:10" ht="15" customHeight="1" x14ac:dyDescent="0.25">
      <c r="A39" s="160"/>
      <c r="B39" s="124"/>
      <c r="D39" s="124"/>
      <c r="E39" s="124"/>
      <c r="F39" s="292"/>
      <c r="G39" s="292"/>
      <c r="H39" s="292"/>
      <c r="I39" s="292"/>
      <c r="J39" s="308"/>
    </row>
  </sheetData>
  <sheetProtection password="8220" sheet="1" objects="1" scenarios="1"/>
  <mergeCells count="5">
    <mergeCell ref="B3:I3"/>
    <mergeCell ref="E32:E35"/>
    <mergeCell ref="B30:I30"/>
    <mergeCell ref="B27:I27"/>
    <mergeCell ref="B28:I28"/>
  </mergeCells>
  <printOptions horizontalCentered="1"/>
  <pageMargins left="0.25" right="0.25" top="0.75" bottom="0.75" header="0.3" footer="0.3"/>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
                <anchor moveWithCells="1">
                  <from>
                    <xdr:col>0</xdr:col>
                    <xdr:colOff>133350</xdr:colOff>
                    <xdr:row>0</xdr:row>
                    <xdr:rowOff>28575</xdr:rowOff>
                  </from>
                  <to>
                    <xdr:col>1</xdr:col>
                    <xdr:colOff>1333500</xdr:colOff>
                    <xdr:row>1</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6">
    <pageSetUpPr fitToPage="1"/>
  </sheetPr>
  <dimension ref="A1:G16"/>
  <sheetViews>
    <sheetView view="pageBreakPreview" zoomScale="90" zoomScaleNormal="100" zoomScaleSheetLayoutView="90" workbookViewId="0">
      <selection activeCell="C14" sqref="C14"/>
    </sheetView>
  </sheetViews>
  <sheetFormatPr baseColWidth="10" defaultRowHeight="12" x14ac:dyDescent="0.2"/>
  <cols>
    <col min="1" max="1" width="5.7109375" style="327" customWidth="1"/>
    <col min="2" max="6" width="25.7109375" style="327" customWidth="1"/>
    <col min="7" max="7" width="5.7109375" style="327" customWidth="1"/>
    <col min="8" max="16384" width="11.42578125" style="327"/>
  </cols>
  <sheetData>
    <row r="1" spans="1:7" ht="12.75" thickTop="1" x14ac:dyDescent="0.2">
      <c r="A1" s="324"/>
      <c r="B1" s="325"/>
      <c r="C1" s="325"/>
      <c r="D1" s="325"/>
      <c r="E1" s="325"/>
      <c r="F1" s="325"/>
      <c r="G1" s="326"/>
    </row>
    <row r="2" spans="1:7" s="329" customFormat="1" ht="15" customHeight="1" x14ac:dyDescent="0.25">
      <c r="A2" s="328"/>
      <c r="E2" s="330" t="s">
        <v>93</v>
      </c>
      <c r="F2" s="331">
        <f ca="1">TODAY()</f>
        <v>43046</v>
      </c>
      <c r="G2" s="332"/>
    </row>
    <row r="3" spans="1:7" s="335" customFormat="1" ht="15" customHeight="1" thickBot="1" x14ac:dyDescent="0.3">
      <c r="A3" s="328"/>
      <c r="B3" s="333"/>
      <c r="C3" s="333"/>
      <c r="D3" s="333"/>
      <c r="E3" s="333"/>
      <c r="F3" s="333"/>
      <c r="G3" s="334"/>
    </row>
    <row r="4" spans="1:7" s="335" customFormat="1" ht="20.100000000000001" customHeight="1" thickBot="1" x14ac:dyDescent="0.3">
      <c r="A4" s="328"/>
      <c r="B4" s="799" t="s">
        <v>205</v>
      </c>
      <c r="C4" s="800"/>
      <c r="D4" s="800"/>
      <c r="E4" s="800"/>
      <c r="F4" s="801"/>
      <c r="G4" s="334"/>
    </row>
    <row r="5" spans="1:7" x14ac:dyDescent="0.2">
      <c r="A5" s="336"/>
      <c r="B5" s="337"/>
      <c r="C5" s="337"/>
      <c r="D5" s="337"/>
      <c r="E5" s="337"/>
      <c r="F5" s="337"/>
      <c r="G5" s="334"/>
    </row>
    <row r="6" spans="1:7" ht="207" customHeight="1" x14ac:dyDescent="0.2">
      <c r="A6" s="336"/>
      <c r="B6" s="803" t="s">
        <v>368</v>
      </c>
      <c r="C6" s="803"/>
      <c r="D6" s="803"/>
      <c r="E6" s="803"/>
      <c r="F6" s="803"/>
      <c r="G6" s="338"/>
    </row>
    <row r="7" spans="1:7" s="335" customFormat="1" ht="15.75" customHeight="1" x14ac:dyDescent="0.25">
      <c r="A7" s="328"/>
      <c r="B7" s="803"/>
      <c r="C7" s="803"/>
      <c r="D7" s="803"/>
      <c r="E7" s="803"/>
      <c r="F7" s="803"/>
      <c r="G7" s="341"/>
    </row>
    <row r="8" spans="1:7" s="335" customFormat="1" ht="15.75" customHeight="1" x14ac:dyDescent="0.25">
      <c r="A8" s="328"/>
      <c r="B8" s="803"/>
      <c r="C8" s="803"/>
      <c r="D8" s="803"/>
      <c r="E8" s="803"/>
      <c r="F8" s="803"/>
      <c r="G8" s="341"/>
    </row>
    <row r="9" spans="1:7" s="335" customFormat="1" ht="15.75" customHeight="1" x14ac:dyDescent="0.25">
      <c r="A9" s="328"/>
      <c r="B9" s="803"/>
      <c r="C9" s="803"/>
      <c r="D9" s="803"/>
      <c r="E9" s="803"/>
      <c r="F9" s="803"/>
      <c r="G9" s="341"/>
    </row>
    <row r="10" spans="1:7" s="335" customFormat="1" ht="15.75" customHeight="1" x14ac:dyDescent="0.25">
      <c r="A10" s="328"/>
      <c r="B10" s="803"/>
      <c r="C10" s="803"/>
      <c r="D10" s="803"/>
      <c r="E10" s="803"/>
      <c r="F10" s="803"/>
      <c r="G10" s="341"/>
    </row>
    <row r="11" spans="1:7" s="335" customFormat="1" ht="15.75" customHeight="1" x14ac:dyDescent="0.25">
      <c r="A11" s="328"/>
      <c r="B11" s="803"/>
      <c r="C11" s="803"/>
      <c r="D11" s="803"/>
      <c r="E11" s="803"/>
      <c r="F11" s="803"/>
      <c r="G11" s="341"/>
    </row>
    <row r="12" spans="1:7" s="335" customFormat="1" ht="15.75" customHeight="1" x14ac:dyDescent="0.25">
      <c r="A12" s="328"/>
      <c r="B12" s="802" t="s">
        <v>86</v>
      </c>
      <c r="C12" s="802"/>
      <c r="D12" s="340"/>
      <c r="E12" s="802" t="s">
        <v>86</v>
      </c>
      <c r="F12" s="802"/>
      <c r="G12" s="341"/>
    </row>
    <row r="13" spans="1:7" s="335" customFormat="1" ht="15.75" customHeight="1" x14ac:dyDescent="0.25">
      <c r="A13" s="328"/>
      <c r="B13" s="802" t="s">
        <v>85</v>
      </c>
      <c r="C13" s="802"/>
      <c r="D13" s="340"/>
      <c r="E13" s="802" t="s">
        <v>159</v>
      </c>
      <c r="F13" s="802"/>
      <c r="G13" s="341"/>
    </row>
    <row r="14" spans="1:7" s="335" customFormat="1" ht="15.75" customHeight="1" x14ac:dyDescent="0.25">
      <c r="A14" s="328"/>
      <c r="B14" s="339"/>
      <c r="C14" s="339"/>
      <c r="D14" s="340"/>
      <c r="E14" s="339"/>
      <c r="F14" s="339"/>
      <c r="G14" s="341"/>
    </row>
    <row r="15" spans="1:7" ht="12.75" thickBot="1" x14ac:dyDescent="0.25">
      <c r="A15" s="342"/>
      <c r="B15" s="343"/>
      <c r="C15" s="343"/>
      <c r="D15" s="343"/>
      <c r="E15" s="343"/>
      <c r="F15" s="344"/>
      <c r="G15" s="345"/>
    </row>
    <row r="16" spans="1:7" ht="12.75" thickTop="1" x14ac:dyDescent="0.2"/>
  </sheetData>
  <mergeCells count="6">
    <mergeCell ref="B4:F4"/>
    <mergeCell ref="B12:C12"/>
    <mergeCell ref="B13:C13"/>
    <mergeCell ref="E12:F12"/>
    <mergeCell ref="E13:F13"/>
    <mergeCell ref="B6:F11"/>
  </mergeCells>
  <pageMargins left="0.25" right="0.25"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from>
                    <xdr:col>1</xdr:col>
                    <xdr:colOff>9525</xdr:colOff>
                    <xdr:row>1</xdr:row>
                    <xdr:rowOff>0</xdr:rowOff>
                  </from>
                  <to>
                    <xdr:col>1</xdr:col>
                    <xdr:colOff>1352550</xdr:colOff>
                    <xdr:row>2</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7"/>
  <dimension ref="B2:K30"/>
  <sheetViews>
    <sheetView workbookViewId="0">
      <selection activeCell="G29" sqref="G29"/>
    </sheetView>
  </sheetViews>
  <sheetFormatPr baseColWidth="10" defaultRowHeight="15" x14ac:dyDescent="0.25"/>
  <cols>
    <col min="2" max="2" width="27.7109375" customWidth="1"/>
    <col min="3" max="3" width="22.28515625" customWidth="1"/>
    <col min="4" max="6" width="23.42578125" customWidth="1"/>
    <col min="7" max="9" width="47.7109375" customWidth="1"/>
    <col min="10" max="10" width="15.7109375" customWidth="1"/>
    <col min="11" max="11" width="41.7109375" customWidth="1"/>
  </cols>
  <sheetData>
    <row r="2" spans="2:11" ht="15.75" customHeight="1" x14ac:dyDescent="0.25">
      <c r="B2" s="1" t="s">
        <v>8</v>
      </c>
      <c r="C2" s="1" t="s">
        <v>32</v>
      </c>
      <c r="D2" s="3" t="s">
        <v>9</v>
      </c>
      <c r="E2" s="3" t="s">
        <v>62</v>
      </c>
      <c r="F2" s="3" t="s">
        <v>26</v>
      </c>
      <c r="G2" s="3" t="s">
        <v>79</v>
      </c>
      <c r="H2" s="3" t="s">
        <v>183</v>
      </c>
      <c r="I2" s="3" t="s">
        <v>0</v>
      </c>
      <c r="J2" s="3" t="s">
        <v>243</v>
      </c>
      <c r="K2" s="3" t="s">
        <v>244</v>
      </c>
    </row>
    <row r="3" spans="2:11" ht="15.75" customHeight="1" x14ac:dyDescent="0.25">
      <c r="B3" s="2" t="s">
        <v>157</v>
      </c>
      <c r="C3" s="2" t="s">
        <v>156</v>
      </c>
      <c r="D3" s="2" t="s">
        <v>155</v>
      </c>
      <c r="E3" s="2" t="s">
        <v>154</v>
      </c>
      <c r="F3" s="2" t="s">
        <v>153</v>
      </c>
      <c r="G3" s="2" t="s">
        <v>152</v>
      </c>
      <c r="H3" s="4" t="s">
        <v>259</v>
      </c>
      <c r="I3" s="4" t="s">
        <v>160</v>
      </c>
      <c r="J3" s="4" t="b">
        <v>0</v>
      </c>
      <c r="K3" s="230" t="e">
        <f>#REF!</f>
        <v>#REF!</v>
      </c>
    </row>
    <row r="4" spans="2:11" ht="15" customHeight="1" x14ac:dyDescent="0.25">
      <c r="B4" s="2" t="s">
        <v>45</v>
      </c>
      <c r="C4" s="2" t="s">
        <v>63</v>
      </c>
      <c r="D4" s="2" t="s">
        <v>48</v>
      </c>
      <c r="E4" s="2" t="s">
        <v>15</v>
      </c>
      <c r="F4" s="2" t="s">
        <v>197</v>
      </c>
      <c r="G4" s="2" t="s">
        <v>3</v>
      </c>
      <c r="H4" s="2" t="s">
        <v>315</v>
      </c>
      <c r="I4" s="2" t="s">
        <v>206</v>
      </c>
      <c r="J4" s="2" t="b">
        <v>0</v>
      </c>
      <c r="K4" s="230" t="e">
        <f>#REF!</f>
        <v>#REF!</v>
      </c>
    </row>
    <row r="5" spans="2:11" x14ac:dyDescent="0.25">
      <c r="B5" s="2" t="s">
        <v>15</v>
      </c>
      <c r="C5" s="2" t="s">
        <v>64</v>
      </c>
      <c r="D5" s="2" t="s">
        <v>49</v>
      </c>
      <c r="E5" s="2" t="s">
        <v>17</v>
      </c>
      <c r="F5" s="2" t="s">
        <v>198</v>
      </c>
      <c r="G5" s="2" t="s">
        <v>4</v>
      </c>
      <c r="H5" s="2" t="s">
        <v>316</v>
      </c>
      <c r="I5" s="4" t="s">
        <v>207</v>
      </c>
      <c r="J5" s="4" t="b">
        <v>0</v>
      </c>
      <c r="K5" s="230">
        <f>IF(ISERROR(K3/K4),0,K3/K4)</f>
        <v>0</v>
      </c>
    </row>
    <row r="6" spans="2:11" x14ac:dyDescent="0.25">
      <c r="B6" s="2" t="s">
        <v>17</v>
      </c>
      <c r="C6" s="2" t="s">
        <v>46</v>
      </c>
      <c r="D6" s="2" t="s">
        <v>50</v>
      </c>
      <c r="E6" s="2" t="s">
        <v>17</v>
      </c>
      <c r="F6" s="2" t="s">
        <v>199</v>
      </c>
      <c r="G6" s="2" t="s">
        <v>223</v>
      </c>
      <c r="H6" s="2" t="s">
        <v>317</v>
      </c>
      <c r="I6" s="2" t="s">
        <v>208</v>
      </c>
      <c r="J6" s="2" t="b">
        <v>0</v>
      </c>
      <c r="K6" s="2" t="e">
        <f>AND((#REF!&lt;=72),(#REF!&lt;&gt;0))</f>
        <v>#REF!</v>
      </c>
    </row>
    <row r="7" spans="2:11" x14ac:dyDescent="0.25">
      <c r="B7" s="2" t="s">
        <v>18</v>
      </c>
      <c r="C7" s="2" t="s">
        <v>78</v>
      </c>
      <c r="D7" s="2" t="s">
        <v>51</v>
      </c>
      <c r="E7" s="2" t="s">
        <v>18</v>
      </c>
      <c r="F7" s="2" t="s">
        <v>200</v>
      </c>
      <c r="G7" s="2" t="s">
        <v>310</v>
      </c>
      <c r="H7" s="4" t="s">
        <v>319</v>
      </c>
      <c r="I7" s="2" t="s">
        <v>209</v>
      </c>
      <c r="J7" s="2" t="b">
        <v>0</v>
      </c>
      <c r="K7" s="2" t="e">
        <f>AND((#REF!&lt;=#REF!),(#REF!&lt;&gt;0),(#REF!&lt;&gt;0))</f>
        <v>#REF!</v>
      </c>
    </row>
    <row r="8" spans="2:11" x14ac:dyDescent="0.25">
      <c r="B8" s="2" t="s">
        <v>19</v>
      </c>
      <c r="C8" s="2" t="s">
        <v>47</v>
      </c>
      <c r="D8" s="2" t="s">
        <v>52</v>
      </c>
      <c r="E8" s="2" t="s">
        <v>19</v>
      </c>
      <c r="F8" s="2" t="s">
        <v>201</v>
      </c>
      <c r="G8" s="2"/>
      <c r="H8" s="2" t="s">
        <v>184</v>
      </c>
      <c r="I8" s="2" t="s">
        <v>210</v>
      </c>
      <c r="J8" s="2" t="b">
        <v>0</v>
      </c>
      <c r="K8" s="2"/>
    </row>
    <row r="9" spans="2:11" x14ac:dyDescent="0.25">
      <c r="B9" s="2" t="s">
        <v>20</v>
      </c>
      <c r="C9" s="2" t="s">
        <v>24</v>
      </c>
      <c r="D9" s="2" t="s">
        <v>53</v>
      </c>
      <c r="E9" s="2" t="s">
        <v>20</v>
      </c>
      <c r="F9" s="2" t="s">
        <v>202</v>
      </c>
      <c r="G9" s="2"/>
      <c r="H9" s="2" t="s">
        <v>185</v>
      </c>
      <c r="I9" s="2" t="s">
        <v>211</v>
      </c>
      <c r="J9" s="2" t="b">
        <v>0</v>
      </c>
      <c r="K9" s="2"/>
    </row>
    <row r="10" spans="2:11" x14ac:dyDescent="0.25">
      <c r="B10" s="2" t="s">
        <v>21</v>
      </c>
      <c r="C10" s="2"/>
      <c r="D10" s="2" t="s">
        <v>54</v>
      </c>
      <c r="E10" s="2" t="s">
        <v>21</v>
      </c>
      <c r="F10" s="2" t="s">
        <v>24</v>
      </c>
      <c r="G10" s="2"/>
      <c r="H10" s="2" t="s">
        <v>186</v>
      </c>
      <c r="I10" s="2" t="s">
        <v>212</v>
      </c>
      <c r="J10" s="2" t="b">
        <v>0</v>
      </c>
      <c r="K10" s="230" t="e">
        <f>IF(#REF!*1000000&lt;#REF!*14000,1,0)</f>
        <v>#REF!</v>
      </c>
    </row>
    <row r="11" spans="2:11" x14ac:dyDescent="0.25">
      <c r="B11" s="2" t="s">
        <v>22</v>
      </c>
      <c r="C11" s="2"/>
      <c r="D11" s="2" t="s">
        <v>55</v>
      </c>
      <c r="E11" s="2" t="s">
        <v>22</v>
      </c>
      <c r="F11" s="2"/>
      <c r="G11" s="2"/>
      <c r="H11" s="2" t="s">
        <v>187</v>
      </c>
      <c r="I11" s="2" t="s">
        <v>213</v>
      </c>
      <c r="J11" s="2" t="b">
        <v>0</v>
      </c>
      <c r="K11" s="2" t="e">
        <f>AND((K10=1),(#REF!&lt;&gt;0))</f>
        <v>#REF!</v>
      </c>
    </row>
    <row r="12" spans="2:11" x14ac:dyDescent="0.25">
      <c r="B12" s="2" t="s">
        <v>23</v>
      </c>
      <c r="C12" s="2"/>
      <c r="D12" s="2" t="s">
        <v>56</v>
      </c>
      <c r="E12" s="2" t="s">
        <v>23</v>
      </c>
      <c r="F12" s="2"/>
      <c r="G12" s="2"/>
      <c r="H12" s="2" t="s">
        <v>222</v>
      </c>
      <c r="I12" s="2" t="s">
        <v>214</v>
      </c>
      <c r="J12" s="2" t="b">
        <v>0</v>
      </c>
      <c r="K12" s="2"/>
    </row>
    <row r="13" spans="2:11" x14ac:dyDescent="0.25">
      <c r="B13" s="2" t="s">
        <v>224</v>
      </c>
      <c r="C13" s="2"/>
      <c r="D13" s="2" t="s">
        <v>57</v>
      </c>
      <c r="E13" s="2" t="s">
        <v>24</v>
      </c>
      <c r="F13" s="2"/>
      <c r="G13" s="2"/>
      <c r="H13" s="2" t="s">
        <v>188</v>
      </c>
      <c r="I13" s="2" t="s">
        <v>215</v>
      </c>
      <c r="J13" s="2" t="b">
        <v>0</v>
      </c>
      <c r="K13" s="2" t="e">
        <f>AND(#REF!="SI",#REF!="SI",#REF!="SI",#REF!="SI",#REF!="SI",#REF!&lt;&gt;0,#REF!&lt;&gt;0,#REF!&lt;&gt;0,#REF!&lt;&gt;0,#REF!&lt;&gt;0)</f>
        <v>#REF!</v>
      </c>
    </row>
    <row r="14" spans="2:11" x14ac:dyDescent="0.25">
      <c r="B14" s="2" t="s">
        <v>225</v>
      </c>
      <c r="C14" s="2"/>
      <c r="D14" s="2" t="s">
        <v>58</v>
      </c>
      <c r="E14" s="2"/>
      <c r="F14" s="2"/>
      <c r="G14" s="2"/>
      <c r="H14" s="2" t="s">
        <v>189</v>
      </c>
      <c r="I14" s="2" t="s">
        <v>216</v>
      </c>
      <c r="J14" s="2" t="b">
        <v>0</v>
      </c>
      <c r="K14" s="2"/>
    </row>
    <row r="15" spans="2:11" x14ac:dyDescent="0.25">
      <c r="B15" s="2" t="s">
        <v>226</v>
      </c>
      <c r="C15" s="2"/>
      <c r="D15" s="2" t="s">
        <v>59</v>
      </c>
      <c r="E15" s="2"/>
      <c r="F15" s="2"/>
      <c r="G15" s="2"/>
      <c r="H15" s="4" t="s">
        <v>221</v>
      </c>
      <c r="I15" s="2"/>
      <c r="J15" s="2" t="b">
        <v>0</v>
      </c>
      <c r="K15" s="2"/>
    </row>
    <row r="16" spans="2:11" x14ac:dyDescent="0.25">
      <c r="B16" s="2" t="s">
        <v>24</v>
      </c>
      <c r="C16" s="2"/>
      <c r="D16" s="2" t="s">
        <v>60</v>
      </c>
      <c r="E16" s="2"/>
      <c r="F16" s="2"/>
      <c r="G16" s="2"/>
      <c r="H16" s="2" t="s">
        <v>220</v>
      </c>
      <c r="I16" s="2"/>
      <c r="J16" s="228" t="b">
        <v>0</v>
      </c>
      <c r="K16" s="228"/>
    </row>
    <row r="17" spans="2:11" x14ac:dyDescent="0.25">
      <c r="B17" s="2"/>
      <c r="C17" s="2"/>
      <c r="D17" s="2" t="s">
        <v>229</v>
      </c>
      <c r="E17" s="2"/>
      <c r="F17" s="2"/>
      <c r="G17" s="2"/>
      <c r="H17" s="2" t="s">
        <v>190</v>
      </c>
      <c r="I17" s="2"/>
      <c r="J17" s="5"/>
      <c r="K17" s="5"/>
    </row>
    <row r="18" spans="2:11" x14ac:dyDescent="0.25">
      <c r="B18" s="2"/>
      <c r="C18" s="2"/>
      <c r="D18" s="2"/>
      <c r="E18" s="2"/>
      <c r="F18" s="2"/>
      <c r="G18" s="2"/>
      <c r="H18" s="2" t="s">
        <v>191</v>
      </c>
      <c r="I18" s="2"/>
      <c r="J18" s="5"/>
      <c r="K18" s="5"/>
    </row>
    <row r="19" spans="2:11" x14ac:dyDescent="0.25">
      <c r="B19" s="2"/>
      <c r="C19" s="2"/>
      <c r="D19" s="2"/>
      <c r="E19" s="2"/>
      <c r="F19" s="2"/>
      <c r="G19" s="2"/>
      <c r="H19" s="2" t="s">
        <v>219</v>
      </c>
      <c r="I19" s="2"/>
      <c r="J19" s="5"/>
      <c r="K19" s="5"/>
    </row>
    <row r="20" spans="2:11" x14ac:dyDescent="0.25">
      <c r="H20" s="2" t="s">
        <v>218</v>
      </c>
      <c r="J20" s="227"/>
      <c r="K20" s="227"/>
    </row>
    <row r="21" spans="2:11" x14ac:dyDescent="0.25">
      <c r="H21" s="2" t="s">
        <v>217</v>
      </c>
      <c r="J21" s="227"/>
      <c r="K21" s="227"/>
    </row>
    <row r="22" spans="2:11" x14ac:dyDescent="0.25">
      <c r="H22" s="2" t="s">
        <v>192</v>
      </c>
      <c r="J22" s="229" t="b">
        <f>AND(J3:J16)</f>
        <v>0</v>
      </c>
      <c r="K22" s="227"/>
    </row>
    <row r="23" spans="2:11" x14ac:dyDescent="0.25">
      <c r="B23" s="1" t="s">
        <v>257</v>
      </c>
      <c r="C23" s="3" t="s">
        <v>287</v>
      </c>
      <c r="D23" s="3" t="s">
        <v>288</v>
      </c>
      <c r="E23" s="3" t="s">
        <v>273</v>
      </c>
      <c r="F23" s="465" t="s">
        <v>360</v>
      </c>
      <c r="G23" s="465" t="s">
        <v>390</v>
      </c>
    </row>
    <row r="24" spans="2:11" ht="24" x14ac:dyDescent="0.25">
      <c r="B24" s="2" t="s">
        <v>258</v>
      </c>
      <c r="C24" s="4" t="s">
        <v>289</v>
      </c>
      <c r="D24" s="4" t="s">
        <v>276</v>
      </c>
      <c r="E24" s="2" t="s">
        <v>277</v>
      </c>
      <c r="F24" s="466" t="s">
        <v>361</v>
      </c>
      <c r="G24" s="466" t="s">
        <v>386</v>
      </c>
    </row>
    <row r="25" spans="2:11" x14ac:dyDescent="0.25">
      <c r="B25" s="2" t="s">
        <v>290</v>
      </c>
      <c r="C25" s="2" t="s">
        <v>291</v>
      </c>
      <c r="D25" s="2" t="s">
        <v>292</v>
      </c>
      <c r="E25" s="2" t="s">
        <v>293</v>
      </c>
      <c r="F25" s="466" t="s">
        <v>362</v>
      </c>
      <c r="G25" s="466" t="s">
        <v>391</v>
      </c>
    </row>
    <row r="26" spans="2:11" ht="24" x14ac:dyDescent="0.25">
      <c r="B26" s="2" t="s">
        <v>314</v>
      </c>
      <c r="C26" s="2" t="s">
        <v>294</v>
      </c>
      <c r="D26" s="4" t="s">
        <v>295</v>
      </c>
      <c r="E26" s="2" t="s">
        <v>296</v>
      </c>
      <c r="F26" s="466" t="s">
        <v>363</v>
      </c>
      <c r="G26" s="466" t="s">
        <v>392</v>
      </c>
    </row>
    <row r="27" spans="2:11" ht="24" x14ac:dyDescent="0.25">
      <c r="B27" s="2" t="s">
        <v>312</v>
      </c>
      <c r="D27" s="2" t="s">
        <v>192</v>
      </c>
      <c r="E27" s="2" t="s">
        <v>297</v>
      </c>
      <c r="F27" s="467" t="s">
        <v>364</v>
      </c>
    </row>
    <row r="28" spans="2:11" x14ac:dyDescent="0.25">
      <c r="B28" s="2" t="s">
        <v>313</v>
      </c>
      <c r="E28" s="4"/>
      <c r="F28" s="467" t="s">
        <v>365</v>
      </c>
    </row>
    <row r="29" spans="2:11" x14ac:dyDescent="0.25">
      <c r="D29" s="2"/>
      <c r="F29" s="467" t="s">
        <v>366</v>
      </c>
    </row>
    <row r="30" spans="2:11" x14ac:dyDescent="0.25">
      <c r="F30" s="467" t="s">
        <v>367</v>
      </c>
    </row>
  </sheetData>
  <sheetProtection formatCells="0" formatColumns="0" formatRows="0" insertColumns="0" insertRows="0" insertHyperlinks="0" deleteColumns="0" deleteRow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H13" sqref="H1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T46"/>
  <sheetViews>
    <sheetView view="pageBreakPreview" zoomScaleNormal="90" zoomScaleSheetLayoutView="100" workbookViewId="0">
      <selection activeCell="M14" sqref="M14"/>
    </sheetView>
  </sheetViews>
  <sheetFormatPr baseColWidth="10" defaultRowHeight="12" x14ac:dyDescent="0.25"/>
  <cols>
    <col min="1" max="1" width="3" style="125" customWidth="1"/>
    <col min="2" max="2" width="16.85546875" style="125" customWidth="1"/>
    <col min="3" max="3" width="13.140625" style="125" customWidth="1"/>
    <col min="4" max="4" width="0.85546875" style="125" customWidth="1"/>
    <col min="5" max="5" width="15.28515625" style="125" customWidth="1"/>
    <col min="6" max="6" width="1" style="125" customWidth="1"/>
    <col min="7" max="7" width="16" style="125" customWidth="1"/>
    <col min="8" max="8" width="0.85546875" style="125" customWidth="1"/>
    <col min="9" max="9" width="13.85546875" style="125" customWidth="1"/>
    <col min="10" max="10" width="0.85546875" style="125" customWidth="1"/>
    <col min="11" max="11" width="6.28515625" style="125" customWidth="1"/>
    <col min="12" max="12" width="10.85546875" style="125" customWidth="1"/>
    <col min="13" max="13" width="8.7109375" style="125" customWidth="1"/>
    <col min="14" max="14" width="0.85546875" style="125" customWidth="1"/>
    <col min="15" max="15" width="10.7109375" style="125" customWidth="1"/>
    <col min="16" max="16" width="0.85546875" style="125" customWidth="1"/>
    <col min="17" max="17" width="13.42578125" style="125" customWidth="1"/>
    <col min="18" max="18" width="15.140625" style="125" customWidth="1"/>
    <col min="19" max="19" width="4" style="125" customWidth="1"/>
    <col min="20" max="23" width="11.42578125" style="125"/>
    <col min="24" max="24" width="15.28515625" style="125" customWidth="1"/>
    <col min="25" max="16384" width="11.42578125" style="125"/>
  </cols>
  <sheetData>
    <row r="1" spans="1:19" ht="9.9499999999999993" customHeight="1" thickTop="1" x14ac:dyDescent="0.25">
      <c r="A1" s="217"/>
      <c r="B1" s="218"/>
      <c r="C1" s="218"/>
      <c r="D1" s="218"/>
      <c r="E1" s="218"/>
      <c r="F1" s="218"/>
      <c r="G1" s="218"/>
      <c r="H1" s="218"/>
      <c r="I1" s="218"/>
      <c r="J1" s="218"/>
      <c r="K1" s="218"/>
      <c r="L1" s="218"/>
      <c r="M1" s="218"/>
      <c r="N1" s="218"/>
      <c r="O1" s="218"/>
      <c r="P1" s="218"/>
      <c r="Q1" s="218"/>
      <c r="R1" s="218"/>
      <c r="S1" s="219"/>
    </row>
    <row r="2" spans="1:19" ht="15" customHeight="1" x14ac:dyDescent="0.25">
      <c r="A2" s="160"/>
      <c r="B2" s="124"/>
      <c r="C2" s="124"/>
      <c r="D2" s="124"/>
      <c r="E2" s="124"/>
      <c r="F2" s="124"/>
      <c r="G2" s="124"/>
      <c r="H2" s="124"/>
      <c r="I2" s="124"/>
      <c r="J2" s="124"/>
      <c r="K2" s="124"/>
      <c r="L2" s="124"/>
      <c r="M2" s="124"/>
      <c r="N2" s="124"/>
      <c r="O2" s="615" t="s">
        <v>93</v>
      </c>
      <c r="P2" s="615"/>
      <c r="Q2" s="616">
        <f ca="1">TODAY()</f>
        <v>43046</v>
      </c>
      <c r="R2" s="616"/>
      <c r="S2" s="220"/>
    </row>
    <row r="3" spans="1:19" ht="9.9499999999999993" customHeight="1" thickBot="1" x14ac:dyDescent="0.3">
      <c r="A3" s="160"/>
      <c r="B3" s="124"/>
      <c r="C3" s="124"/>
      <c r="D3" s="124"/>
      <c r="E3" s="124"/>
      <c r="F3" s="124"/>
      <c r="G3" s="124"/>
      <c r="H3" s="124"/>
      <c r="I3" s="124"/>
      <c r="J3" s="124"/>
      <c r="K3" s="124"/>
      <c r="L3" s="124"/>
      <c r="M3" s="124"/>
      <c r="N3" s="124"/>
      <c r="O3" s="124"/>
      <c r="P3" s="124"/>
      <c r="Q3" s="124"/>
      <c r="R3" s="417"/>
      <c r="S3" s="220"/>
    </row>
    <row r="4" spans="1:19" ht="23.25" customHeight="1" thickBot="1" x14ac:dyDescent="0.3">
      <c r="A4" s="160"/>
      <c r="B4" s="617" t="s">
        <v>320</v>
      </c>
      <c r="C4" s="618"/>
      <c r="D4" s="618"/>
      <c r="E4" s="618"/>
      <c r="F4" s="618"/>
      <c r="G4" s="618"/>
      <c r="H4" s="618"/>
      <c r="I4" s="618"/>
      <c r="J4" s="618"/>
      <c r="K4" s="618"/>
      <c r="L4" s="618"/>
      <c r="M4" s="618"/>
      <c r="N4" s="618"/>
      <c r="O4" s="618"/>
      <c r="P4" s="618"/>
      <c r="Q4" s="618"/>
      <c r="R4" s="619"/>
      <c r="S4" s="220"/>
    </row>
    <row r="5" spans="1:19" ht="15" customHeight="1" thickBot="1" x14ac:dyDescent="0.3">
      <c r="A5" s="160"/>
      <c r="B5" s="468"/>
      <c r="C5" s="468"/>
      <c r="D5" s="468"/>
      <c r="E5" s="468"/>
      <c r="F5" s="468"/>
      <c r="G5" s="468"/>
      <c r="H5" s="468"/>
      <c r="I5" s="468"/>
      <c r="J5" s="468"/>
      <c r="K5" s="468"/>
      <c r="L5" s="468"/>
      <c r="M5" s="468"/>
      <c r="N5" s="468"/>
      <c r="O5" s="468"/>
      <c r="P5" s="468"/>
      <c r="Q5" s="468"/>
      <c r="R5" s="468"/>
      <c r="S5" s="220"/>
    </row>
    <row r="6" spans="1:19" ht="21.75" customHeight="1" thickBot="1" x14ac:dyDescent="0.3">
      <c r="A6" s="160"/>
      <c r="B6" s="617" t="s">
        <v>321</v>
      </c>
      <c r="C6" s="618"/>
      <c r="D6" s="618"/>
      <c r="E6" s="618"/>
      <c r="F6" s="618"/>
      <c r="G6" s="618"/>
      <c r="H6" s="618"/>
      <c r="I6" s="618"/>
      <c r="J6" s="618"/>
      <c r="K6" s="618"/>
      <c r="L6" s="618"/>
      <c r="M6" s="618"/>
      <c r="N6" s="618"/>
      <c r="O6" s="618"/>
      <c r="P6" s="618"/>
      <c r="Q6" s="618"/>
      <c r="R6" s="619"/>
      <c r="S6" s="220"/>
    </row>
    <row r="7" spans="1:19" ht="12" customHeight="1" thickBot="1" x14ac:dyDescent="0.3">
      <c r="A7" s="160"/>
      <c r="B7" s="469"/>
      <c r="C7" s="469"/>
      <c r="D7" s="469"/>
      <c r="E7" s="469"/>
      <c r="F7" s="469"/>
      <c r="G7" s="469"/>
      <c r="H7" s="469"/>
      <c r="I7" s="469"/>
      <c r="J7" s="469"/>
      <c r="K7" s="469"/>
      <c r="L7" s="469"/>
      <c r="M7" s="469"/>
      <c r="N7" s="469"/>
      <c r="O7" s="469"/>
      <c r="P7" s="469"/>
      <c r="Q7" s="469"/>
      <c r="R7" s="469"/>
      <c r="S7" s="220"/>
    </row>
    <row r="8" spans="1:19" ht="21.75" customHeight="1" thickBot="1" x14ac:dyDescent="0.3">
      <c r="A8" s="160"/>
      <c r="B8" s="623" t="s">
        <v>322</v>
      </c>
      <c r="C8" s="624"/>
      <c r="D8" s="643"/>
      <c r="E8" s="644"/>
      <c r="F8" s="470"/>
      <c r="G8" s="623" t="s">
        <v>352</v>
      </c>
      <c r="H8" s="624"/>
      <c r="I8" s="624"/>
      <c r="J8" s="624"/>
      <c r="K8" s="627"/>
      <c r="L8" s="650">
        <f>D8*1450</f>
        <v>0</v>
      </c>
      <c r="M8" s="651"/>
      <c r="N8" s="462"/>
      <c r="O8" s="647" t="s">
        <v>353</v>
      </c>
      <c r="P8" s="648"/>
      <c r="Q8" s="649"/>
      <c r="R8" s="463">
        <v>0.6</v>
      </c>
      <c r="S8" s="220"/>
    </row>
    <row r="9" spans="1:19" ht="5.25" customHeight="1" thickBot="1" x14ac:dyDescent="0.3">
      <c r="A9" s="160"/>
      <c r="B9" s="469"/>
      <c r="C9" s="469"/>
      <c r="D9" s="469"/>
      <c r="E9" s="469"/>
      <c r="F9" s="469"/>
      <c r="G9" s="469"/>
      <c r="H9" s="469"/>
      <c r="I9" s="469"/>
      <c r="J9" s="469"/>
      <c r="K9" s="469"/>
      <c r="L9" s="469"/>
      <c r="M9" s="469"/>
      <c r="N9" s="469"/>
      <c r="O9" s="469"/>
      <c r="P9" s="469"/>
      <c r="Q9" s="469"/>
      <c r="R9" s="469"/>
      <c r="S9" s="220"/>
    </row>
    <row r="10" spans="1:19" ht="23.25" customHeight="1" thickBot="1" x14ac:dyDescent="0.3">
      <c r="A10" s="160"/>
      <c r="B10" s="623" t="s">
        <v>323</v>
      </c>
      <c r="C10" s="624"/>
      <c r="D10" s="625" t="s">
        <v>324</v>
      </c>
      <c r="E10" s="641"/>
      <c r="F10" s="641"/>
      <c r="G10" s="641"/>
      <c r="H10" s="641"/>
      <c r="I10" s="626"/>
      <c r="J10" s="469"/>
      <c r="K10" s="623" t="s">
        <v>356</v>
      </c>
      <c r="L10" s="624"/>
      <c r="M10" s="624"/>
      <c r="N10" s="624"/>
      <c r="O10" s="627"/>
      <c r="P10" s="469"/>
      <c r="Q10" s="645" t="s">
        <v>49</v>
      </c>
      <c r="R10" s="646"/>
      <c r="S10" s="220"/>
    </row>
    <row r="11" spans="1:19" ht="5.25" customHeight="1" thickBot="1" x14ac:dyDescent="0.3">
      <c r="A11" s="160"/>
      <c r="B11" s="469"/>
      <c r="C11" s="469"/>
      <c r="D11" s="469"/>
      <c r="E11" s="469"/>
      <c r="F11" s="469"/>
      <c r="G11" s="469"/>
      <c r="H11" s="469"/>
      <c r="I11" s="469"/>
      <c r="J11" s="469"/>
      <c r="K11" s="469"/>
      <c r="L11" s="469"/>
      <c r="M11" s="469"/>
      <c r="N11" s="469"/>
      <c r="O11" s="469"/>
      <c r="P11" s="469"/>
      <c r="Q11" s="469"/>
      <c r="R11" s="469"/>
      <c r="S11" s="220"/>
    </row>
    <row r="12" spans="1:19" ht="21.75" customHeight="1" thickBot="1" x14ac:dyDescent="0.3">
      <c r="A12" s="160"/>
      <c r="B12" s="623" t="s">
        <v>354</v>
      </c>
      <c r="C12" s="624"/>
      <c r="D12" s="624"/>
      <c r="E12" s="627"/>
      <c r="F12" s="470"/>
      <c r="G12" s="625">
        <v>63</v>
      </c>
      <c r="H12" s="641"/>
      <c r="I12" s="626"/>
      <c r="J12" s="469"/>
      <c r="K12" s="623" t="s">
        <v>355</v>
      </c>
      <c r="L12" s="624"/>
      <c r="M12" s="624"/>
      <c r="N12" s="624"/>
      <c r="O12" s="627"/>
      <c r="P12" s="469"/>
      <c r="Q12" s="652">
        <v>63</v>
      </c>
      <c r="R12" s="653"/>
      <c r="S12" s="220"/>
    </row>
    <row r="13" spans="1:19" ht="7.5" customHeight="1" thickBot="1" x14ac:dyDescent="0.3">
      <c r="A13" s="160"/>
      <c r="B13" s="470"/>
      <c r="C13" s="470"/>
      <c r="D13" s="470"/>
      <c r="E13" s="470"/>
      <c r="F13" s="470"/>
      <c r="G13" s="470"/>
      <c r="H13" s="470"/>
      <c r="I13" s="470"/>
      <c r="J13" s="469"/>
      <c r="K13" s="469"/>
      <c r="L13" s="469"/>
      <c r="M13" s="469"/>
      <c r="N13" s="469"/>
      <c r="O13" s="469"/>
      <c r="P13" s="469"/>
      <c r="Q13" s="469"/>
      <c r="R13" s="469"/>
      <c r="S13" s="220"/>
    </row>
    <row r="14" spans="1:19" ht="21.75" customHeight="1" thickBot="1" x14ac:dyDescent="0.3">
      <c r="A14" s="160"/>
      <c r="B14" s="623" t="s">
        <v>358</v>
      </c>
      <c r="C14" s="624"/>
      <c r="D14" s="624"/>
      <c r="E14" s="627"/>
      <c r="F14" s="423"/>
      <c r="G14" s="654" t="s">
        <v>364</v>
      </c>
      <c r="H14" s="655"/>
      <c r="I14" s="656"/>
      <c r="J14" s="424"/>
      <c r="K14" s="462"/>
      <c r="L14" s="462"/>
      <c r="M14" s="462"/>
      <c r="N14" s="462"/>
      <c r="O14" s="462"/>
      <c r="P14" s="462"/>
      <c r="Q14" s="462"/>
      <c r="R14" s="462"/>
      <c r="S14" s="220"/>
    </row>
    <row r="15" spans="1:19" ht="9.9499999999999993" customHeight="1" thickBot="1" x14ac:dyDescent="0.3">
      <c r="A15" s="160"/>
      <c r="B15" s="468"/>
      <c r="C15" s="468"/>
      <c r="D15" s="468"/>
      <c r="E15" s="468"/>
      <c r="F15" s="468"/>
      <c r="G15" s="468"/>
      <c r="H15" s="468"/>
      <c r="I15" s="468"/>
      <c r="J15" s="468"/>
      <c r="K15" s="468"/>
      <c r="L15" s="468"/>
      <c r="M15" s="468"/>
      <c r="N15" s="468"/>
      <c r="O15" s="468"/>
      <c r="P15" s="468"/>
      <c r="Q15" s="468"/>
      <c r="R15" s="468"/>
      <c r="S15" s="220"/>
    </row>
    <row r="16" spans="1:19" ht="21.75" customHeight="1" thickBot="1" x14ac:dyDescent="0.3">
      <c r="A16" s="160"/>
      <c r="B16" s="617" t="s">
        <v>325</v>
      </c>
      <c r="C16" s="618"/>
      <c r="D16" s="618"/>
      <c r="E16" s="618"/>
      <c r="F16" s="618"/>
      <c r="G16" s="618"/>
      <c r="H16" s="618"/>
      <c r="I16" s="618"/>
      <c r="J16" s="618"/>
      <c r="K16" s="618"/>
      <c r="L16" s="618"/>
      <c r="M16" s="618"/>
      <c r="N16" s="618"/>
      <c r="O16" s="618"/>
      <c r="P16" s="618"/>
      <c r="Q16" s="618"/>
      <c r="R16" s="619"/>
      <c r="S16" s="220"/>
    </row>
    <row r="17" spans="1:19" ht="12.75" customHeight="1" thickBot="1" x14ac:dyDescent="0.3">
      <c r="A17" s="160"/>
      <c r="B17" s="54"/>
      <c r="C17" s="54"/>
      <c r="D17" s="54"/>
      <c r="E17" s="54"/>
      <c r="F17" s="54"/>
      <c r="G17" s="54"/>
      <c r="H17" s="54"/>
      <c r="I17" s="54"/>
      <c r="J17" s="54"/>
      <c r="K17" s="54"/>
      <c r="L17" s="54"/>
      <c r="M17" s="54"/>
      <c r="N17" s="54"/>
      <c r="O17" s="54"/>
      <c r="P17" s="54"/>
      <c r="Q17" s="54"/>
      <c r="R17" s="54"/>
      <c r="S17" s="220"/>
    </row>
    <row r="18" spans="1:19" ht="21.75" customHeight="1" thickBot="1" x14ac:dyDescent="0.3">
      <c r="A18" s="160"/>
      <c r="B18" s="623" t="s">
        <v>326</v>
      </c>
      <c r="C18" s="624"/>
      <c r="D18" s="624"/>
      <c r="E18" s="627"/>
      <c r="F18" s="425"/>
      <c r="G18" s="426"/>
      <c r="H18" s="426"/>
      <c r="I18" s="426"/>
      <c r="J18" s="426"/>
      <c r="K18" s="426"/>
      <c r="L18" s="426"/>
      <c r="M18" s="426"/>
      <c r="N18" s="426"/>
      <c r="O18" s="426"/>
      <c r="P18" s="426"/>
      <c r="Q18" s="426"/>
      <c r="R18" s="427"/>
      <c r="S18" s="220"/>
    </row>
    <row r="19" spans="1:19" ht="21.75" customHeight="1" x14ac:dyDescent="0.25">
      <c r="A19" s="160"/>
      <c r="B19" s="464" t="s">
        <v>327</v>
      </c>
      <c r="C19" s="633"/>
      <c r="D19" s="634"/>
      <c r="E19" s="634"/>
      <c r="F19" s="634"/>
      <c r="G19" s="634"/>
      <c r="H19" s="634"/>
      <c r="I19" s="634"/>
      <c r="J19" s="634"/>
      <c r="K19" s="634"/>
      <c r="L19" s="634"/>
      <c r="M19" s="634"/>
      <c r="N19" s="634"/>
      <c r="O19" s="634"/>
      <c r="P19" s="634"/>
      <c r="Q19" s="634"/>
      <c r="R19" s="635"/>
      <c r="S19" s="220"/>
    </row>
    <row r="20" spans="1:19" ht="21.75" customHeight="1" x14ac:dyDescent="0.25">
      <c r="A20" s="160"/>
      <c r="B20" s="621" t="s">
        <v>350</v>
      </c>
      <c r="C20" s="636"/>
      <c r="D20" s="637"/>
      <c r="E20" s="637"/>
      <c r="F20" s="637"/>
      <c r="G20" s="637"/>
      <c r="H20" s="637"/>
      <c r="I20" s="637"/>
      <c r="J20" s="637"/>
      <c r="K20" s="637"/>
      <c r="L20" s="637"/>
      <c r="M20" s="637"/>
      <c r="N20" s="637"/>
      <c r="O20" s="637"/>
      <c r="P20" s="637"/>
      <c r="Q20" s="637"/>
      <c r="R20" s="638"/>
      <c r="S20" s="220"/>
    </row>
    <row r="21" spans="1:19" ht="21.75" customHeight="1" x14ac:dyDescent="0.25">
      <c r="A21" s="160"/>
      <c r="B21" s="621"/>
      <c r="C21" s="636"/>
      <c r="D21" s="637"/>
      <c r="E21" s="637"/>
      <c r="F21" s="637"/>
      <c r="G21" s="637"/>
      <c r="H21" s="637"/>
      <c r="I21" s="637"/>
      <c r="J21" s="637"/>
      <c r="K21" s="637"/>
      <c r="L21" s="637"/>
      <c r="M21" s="637"/>
      <c r="N21" s="637"/>
      <c r="O21" s="637"/>
      <c r="P21" s="637"/>
      <c r="Q21" s="637"/>
      <c r="R21" s="638"/>
      <c r="S21" s="220"/>
    </row>
    <row r="22" spans="1:19" ht="21.75" customHeight="1" x14ac:dyDescent="0.25">
      <c r="A22" s="160"/>
      <c r="B22" s="621"/>
      <c r="C22" s="636"/>
      <c r="D22" s="637"/>
      <c r="E22" s="637"/>
      <c r="F22" s="637"/>
      <c r="G22" s="637"/>
      <c r="H22" s="637"/>
      <c r="I22" s="637"/>
      <c r="J22" s="637"/>
      <c r="K22" s="637"/>
      <c r="L22" s="637"/>
      <c r="M22" s="637"/>
      <c r="N22" s="637"/>
      <c r="O22" s="637"/>
      <c r="P22" s="637"/>
      <c r="Q22" s="637"/>
      <c r="R22" s="638"/>
      <c r="S22" s="220"/>
    </row>
    <row r="23" spans="1:19" ht="21.75" customHeight="1" x14ac:dyDescent="0.25">
      <c r="A23" s="160"/>
      <c r="B23" s="621"/>
      <c r="C23" s="636"/>
      <c r="D23" s="637"/>
      <c r="E23" s="637"/>
      <c r="F23" s="637"/>
      <c r="G23" s="637"/>
      <c r="H23" s="637"/>
      <c r="I23" s="637"/>
      <c r="J23" s="637"/>
      <c r="K23" s="637"/>
      <c r="L23" s="637"/>
      <c r="M23" s="637"/>
      <c r="N23" s="637"/>
      <c r="O23" s="637"/>
      <c r="P23" s="637"/>
      <c r="Q23" s="637"/>
      <c r="R23" s="638"/>
      <c r="S23" s="220"/>
    </row>
    <row r="24" spans="1:19" ht="21.75" customHeight="1" x14ac:dyDescent="0.25">
      <c r="A24" s="160"/>
      <c r="B24" s="621"/>
      <c r="C24" s="636"/>
      <c r="D24" s="637"/>
      <c r="E24" s="637"/>
      <c r="F24" s="637"/>
      <c r="G24" s="637"/>
      <c r="H24" s="637"/>
      <c r="I24" s="637"/>
      <c r="J24" s="637"/>
      <c r="K24" s="637"/>
      <c r="L24" s="637"/>
      <c r="M24" s="637"/>
      <c r="N24" s="637"/>
      <c r="O24" s="637"/>
      <c r="P24" s="637"/>
      <c r="Q24" s="637"/>
      <c r="R24" s="638"/>
      <c r="S24" s="220"/>
    </row>
    <row r="25" spans="1:19" ht="21.75" customHeight="1" x14ac:dyDescent="0.25">
      <c r="A25" s="160"/>
      <c r="B25" s="621"/>
      <c r="C25" s="636"/>
      <c r="D25" s="637"/>
      <c r="E25" s="637"/>
      <c r="F25" s="637"/>
      <c r="G25" s="637"/>
      <c r="H25" s="637"/>
      <c r="I25" s="637"/>
      <c r="J25" s="637"/>
      <c r="K25" s="637"/>
      <c r="L25" s="637"/>
      <c r="M25" s="637"/>
      <c r="N25" s="637"/>
      <c r="O25" s="637"/>
      <c r="P25" s="637"/>
      <c r="Q25" s="637"/>
      <c r="R25" s="638"/>
      <c r="S25" s="220"/>
    </row>
    <row r="26" spans="1:19" ht="21.75" customHeight="1" x14ac:dyDescent="0.25">
      <c r="A26" s="160"/>
      <c r="B26" s="621"/>
      <c r="C26" s="636"/>
      <c r="D26" s="637"/>
      <c r="E26" s="637"/>
      <c r="F26" s="637"/>
      <c r="G26" s="637"/>
      <c r="H26" s="637"/>
      <c r="I26" s="637"/>
      <c r="J26" s="637"/>
      <c r="K26" s="637"/>
      <c r="L26" s="637"/>
      <c r="M26" s="637"/>
      <c r="N26" s="637"/>
      <c r="O26" s="637"/>
      <c r="P26" s="637"/>
      <c r="Q26" s="637"/>
      <c r="R26" s="638"/>
      <c r="S26" s="220"/>
    </row>
    <row r="27" spans="1:19" ht="21.75" customHeight="1" x14ac:dyDescent="0.25">
      <c r="A27" s="160"/>
      <c r="B27" s="621"/>
      <c r="C27" s="636"/>
      <c r="D27" s="637"/>
      <c r="E27" s="637"/>
      <c r="F27" s="637"/>
      <c r="G27" s="637"/>
      <c r="H27" s="637"/>
      <c r="I27" s="637"/>
      <c r="J27" s="637"/>
      <c r="K27" s="637"/>
      <c r="L27" s="637"/>
      <c r="M27" s="637"/>
      <c r="N27" s="637"/>
      <c r="O27" s="637"/>
      <c r="P27" s="637"/>
      <c r="Q27" s="637"/>
      <c r="R27" s="638"/>
      <c r="S27" s="220"/>
    </row>
    <row r="28" spans="1:19" ht="21.75" customHeight="1" x14ac:dyDescent="0.25">
      <c r="A28" s="160"/>
      <c r="B28" s="621"/>
      <c r="C28" s="636"/>
      <c r="D28" s="637"/>
      <c r="E28" s="637"/>
      <c r="F28" s="637"/>
      <c r="G28" s="637"/>
      <c r="H28" s="637"/>
      <c r="I28" s="637"/>
      <c r="J28" s="637"/>
      <c r="K28" s="637"/>
      <c r="L28" s="637"/>
      <c r="M28" s="637"/>
      <c r="N28" s="637"/>
      <c r="O28" s="637"/>
      <c r="P28" s="637"/>
      <c r="Q28" s="637"/>
      <c r="R28" s="638"/>
      <c r="S28" s="220"/>
    </row>
    <row r="29" spans="1:19" ht="21.75" customHeight="1" x14ac:dyDescent="0.25">
      <c r="A29" s="160"/>
      <c r="B29" s="621"/>
      <c r="C29" s="636"/>
      <c r="D29" s="637"/>
      <c r="E29" s="637"/>
      <c r="F29" s="637"/>
      <c r="G29" s="637"/>
      <c r="H29" s="637"/>
      <c r="I29" s="637"/>
      <c r="J29" s="637"/>
      <c r="K29" s="637"/>
      <c r="L29" s="637"/>
      <c r="M29" s="637"/>
      <c r="N29" s="637"/>
      <c r="O29" s="637"/>
      <c r="P29" s="637"/>
      <c r="Q29" s="637"/>
      <c r="R29" s="638"/>
      <c r="S29" s="220"/>
    </row>
    <row r="30" spans="1:19" ht="21.75" customHeight="1" x14ac:dyDescent="0.25">
      <c r="A30" s="160"/>
      <c r="B30" s="621"/>
      <c r="C30" s="636"/>
      <c r="D30" s="637"/>
      <c r="E30" s="637"/>
      <c r="F30" s="637"/>
      <c r="G30" s="637"/>
      <c r="H30" s="637"/>
      <c r="I30" s="637"/>
      <c r="J30" s="637"/>
      <c r="K30" s="637"/>
      <c r="L30" s="637"/>
      <c r="M30" s="637"/>
      <c r="N30" s="637"/>
      <c r="O30" s="637"/>
      <c r="P30" s="637"/>
      <c r="Q30" s="637"/>
      <c r="R30" s="638"/>
      <c r="S30" s="220"/>
    </row>
    <row r="31" spans="1:19" ht="21.75" customHeight="1" thickBot="1" x14ac:dyDescent="0.3">
      <c r="A31" s="160"/>
      <c r="B31" s="622"/>
      <c r="C31" s="636"/>
      <c r="D31" s="637"/>
      <c r="E31" s="637"/>
      <c r="F31" s="637"/>
      <c r="G31" s="637"/>
      <c r="H31" s="637"/>
      <c r="I31" s="637"/>
      <c r="J31" s="639"/>
      <c r="K31" s="639"/>
      <c r="L31" s="639"/>
      <c r="M31" s="639"/>
      <c r="N31" s="639"/>
      <c r="O31" s="639"/>
      <c r="P31" s="639"/>
      <c r="Q31" s="639"/>
      <c r="R31" s="640"/>
      <c r="S31" s="220"/>
    </row>
    <row r="32" spans="1:19" ht="21.75" customHeight="1" thickBot="1" x14ac:dyDescent="0.3">
      <c r="A32" s="160"/>
      <c r="B32" s="623" t="s">
        <v>351</v>
      </c>
      <c r="C32" s="624"/>
      <c r="D32" s="625"/>
      <c r="E32" s="626"/>
      <c r="F32" s="623" t="s">
        <v>328</v>
      </c>
      <c r="G32" s="627"/>
      <c r="H32" s="625"/>
      <c r="I32" s="641"/>
      <c r="J32" s="641"/>
      <c r="K32" s="626"/>
      <c r="L32" s="623" t="s">
        <v>329</v>
      </c>
      <c r="M32" s="624"/>
      <c r="N32" s="624"/>
      <c r="O32" s="624"/>
      <c r="P32" s="627"/>
      <c r="Q32" s="625"/>
      <c r="R32" s="626"/>
      <c r="S32" s="220"/>
    </row>
    <row r="33" spans="1:20" ht="27" customHeight="1" x14ac:dyDescent="0.25">
      <c r="A33" s="160"/>
      <c r="B33" s="642" t="s">
        <v>357</v>
      </c>
      <c r="C33" s="642"/>
      <c r="D33" s="642"/>
      <c r="E33" s="642"/>
      <c r="F33" s="642"/>
      <c r="G33" s="642"/>
      <c r="H33" s="642"/>
      <c r="I33" s="642"/>
      <c r="J33" s="642"/>
      <c r="K33" s="642"/>
      <c r="L33" s="642"/>
      <c r="M33" s="642"/>
      <c r="N33" s="642"/>
      <c r="O33" s="642"/>
      <c r="P33" s="642"/>
      <c r="Q33" s="642"/>
      <c r="R33" s="642"/>
      <c r="S33" s="220"/>
    </row>
    <row r="34" spans="1:20" s="124" customFormat="1" ht="9" customHeight="1" thickBot="1" x14ac:dyDescent="0.3">
      <c r="A34" s="160"/>
      <c r="B34" s="183"/>
      <c r="C34" s="183"/>
      <c r="D34" s="183"/>
      <c r="E34" s="183"/>
      <c r="F34" s="183"/>
      <c r="G34" s="183"/>
      <c r="H34" s="54"/>
      <c r="I34" s="183"/>
      <c r="J34" s="183"/>
      <c r="K34" s="183"/>
      <c r="L34" s="183"/>
      <c r="M34" s="183"/>
      <c r="N34" s="183"/>
      <c r="O34" s="183"/>
      <c r="P34" s="183"/>
      <c r="Q34" s="183"/>
      <c r="R34" s="183"/>
      <c r="S34" s="220"/>
    </row>
    <row r="35" spans="1:20" s="124" customFormat="1" ht="47.25" customHeight="1" thickBot="1" x14ac:dyDescent="0.3">
      <c r="A35" s="160"/>
      <c r="B35" s="628" t="s">
        <v>90</v>
      </c>
      <c r="C35" s="629"/>
      <c r="D35" s="629"/>
      <c r="E35" s="629"/>
      <c r="F35" s="629"/>
      <c r="G35" s="629"/>
      <c r="H35" s="629"/>
      <c r="I35" s="629"/>
      <c r="J35" s="629"/>
      <c r="K35" s="629"/>
      <c r="L35" s="629"/>
      <c r="M35" s="629"/>
      <c r="N35" s="629"/>
      <c r="O35" s="629"/>
      <c r="P35" s="629"/>
      <c r="Q35" s="629"/>
      <c r="R35" s="630"/>
      <c r="S35" s="234"/>
    </row>
    <row r="36" spans="1:20" s="124" customFormat="1" ht="15" customHeight="1" x14ac:dyDescent="0.25">
      <c r="A36" s="160"/>
      <c r="S36" s="234"/>
    </row>
    <row r="37" spans="1:20" s="124" customFormat="1" ht="15" customHeight="1" x14ac:dyDescent="0.25">
      <c r="A37" s="160"/>
      <c r="C37" s="620" t="s">
        <v>89</v>
      </c>
      <c r="D37" s="620"/>
      <c r="E37" s="620"/>
      <c r="F37" s="620"/>
      <c r="G37" s="620"/>
      <c r="J37" s="236"/>
      <c r="K37" s="223"/>
      <c r="L37" s="223"/>
      <c r="M37" s="223"/>
      <c r="N37" s="620" t="s">
        <v>161</v>
      </c>
      <c r="O37" s="620"/>
      <c r="P37" s="620"/>
      <c r="Q37" s="620"/>
      <c r="S37" s="234"/>
      <c r="T37" s="235"/>
    </row>
    <row r="38" spans="1:20" s="124" customFormat="1" ht="15" customHeight="1" x14ac:dyDescent="0.25">
      <c r="A38" s="160"/>
      <c r="C38" s="620"/>
      <c r="D38" s="620"/>
      <c r="E38" s="620"/>
      <c r="F38" s="620"/>
      <c r="G38" s="620"/>
      <c r="J38" s="236"/>
      <c r="K38" s="223"/>
      <c r="L38" s="223"/>
      <c r="M38" s="223"/>
      <c r="N38" s="620"/>
      <c r="O38" s="620"/>
      <c r="P38" s="620"/>
      <c r="Q38" s="620"/>
      <c r="S38" s="234"/>
      <c r="T38" s="235"/>
    </row>
    <row r="39" spans="1:20" s="124" customFormat="1" ht="15" customHeight="1" x14ac:dyDescent="0.25">
      <c r="A39" s="160"/>
      <c r="C39" s="620"/>
      <c r="D39" s="620"/>
      <c r="E39" s="620"/>
      <c r="F39" s="620"/>
      <c r="G39" s="620"/>
      <c r="J39" s="236"/>
      <c r="K39" s="223"/>
      <c r="L39" s="223"/>
      <c r="M39" s="223"/>
      <c r="N39" s="620"/>
      <c r="O39" s="620"/>
      <c r="P39" s="620"/>
      <c r="Q39" s="620"/>
      <c r="S39" s="234"/>
      <c r="T39" s="235"/>
    </row>
    <row r="40" spans="1:20" s="124" customFormat="1" ht="15" customHeight="1" x14ac:dyDescent="0.25">
      <c r="A40" s="160"/>
      <c r="C40" s="620"/>
      <c r="D40" s="620"/>
      <c r="E40" s="620"/>
      <c r="F40" s="620"/>
      <c r="G40" s="620"/>
      <c r="J40" s="236"/>
      <c r="K40" s="223"/>
      <c r="L40" s="223"/>
      <c r="M40" s="223"/>
      <c r="N40" s="620"/>
      <c r="O40" s="620"/>
      <c r="P40" s="620"/>
      <c r="Q40" s="620"/>
      <c r="S40" s="234"/>
      <c r="T40" s="235"/>
    </row>
    <row r="41" spans="1:20" s="124" customFormat="1" ht="15" customHeight="1" thickBot="1" x14ac:dyDescent="0.3">
      <c r="A41" s="160"/>
      <c r="C41" s="631"/>
      <c r="D41" s="631"/>
      <c r="E41" s="631"/>
      <c r="F41" s="631"/>
      <c r="G41" s="631"/>
      <c r="J41" s="236"/>
      <c r="K41" s="223"/>
      <c r="L41" s="223"/>
      <c r="M41" s="223"/>
      <c r="N41" s="631"/>
      <c r="O41" s="631"/>
      <c r="P41" s="631"/>
      <c r="Q41" s="631"/>
      <c r="S41" s="234"/>
      <c r="T41" s="235"/>
    </row>
    <row r="42" spans="1:20" s="124" customFormat="1" ht="15" customHeight="1" x14ac:dyDescent="0.25">
      <c r="A42" s="160"/>
      <c r="C42" s="632" t="s">
        <v>84</v>
      </c>
      <c r="D42" s="632"/>
      <c r="E42" s="632"/>
      <c r="F42" s="632"/>
      <c r="G42" s="632"/>
      <c r="N42" s="632" t="s">
        <v>84</v>
      </c>
      <c r="O42" s="632"/>
      <c r="P42" s="632"/>
      <c r="Q42" s="632"/>
      <c r="S42" s="234"/>
      <c r="T42" s="235"/>
    </row>
    <row r="43" spans="1:20" s="124" customFormat="1" ht="15" customHeight="1" x14ac:dyDescent="0.25">
      <c r="A43" s="160"/>
      <c r="C43" s="620" t="s">
        <v>86</v>
      </c>
      <c r="D43" s="620"/>
      <c r="E43" s="620"/>
      <c r="F43" s="620"/>
      <c r="G43" s="620"/>
      <c r="N43" s="620" t="s">
        <v>86</v>
      </c>
      <c r="O43" s="620"/>
      <c r="P43" s="620"/>
      <c r="Q43" s="620"/>
      <c r="S43" s="234"/>
      <c r="T43" s="235"/>
    </row>
    <row r="44" spans="1:20" ht="16.5" customHeight="1" x14ac:dyDescent="0.25">
      <c r="A44" s="160"/>
      <c r="B44" s="124"/>
      <c r="C44" s="620" t="s">
        <v>85</v>
      </c>
      <c r="D44" s="620"/>
      <c r="E44" s="620"/>
      <c r="F44" s="620"/>
      <c r="G44" s="620"/>
      <c r="J44" s="124"/>
      <c r="K44" s="124"/>
      <c r="L44" s="124"/>
      <c r="M44" s="124"/>
      <c r="N44" s="620" t="s">
        <v>159</v>
      </c>
      <c r="O44" s="620"/>
      <c r="P44" s="620"/>
      <c r="Q44" s="620"/>
      <c r="S44" s="234"/>
      <c r="T44" s="235"/>
    </row>
    <row r="45" spans="1:20" ht="12.75" thickBot="1" x14ac:dyDescent="0.3">
      <c r="A45" s="224"/>
      <c r="B45" s="225"/>
      <c r="C45" s="225"/>
      <c r="D45" s="225"/>
      <c r="E45" s="225"/>
      <c r="F45" s="225"/>
      <c r="G45" s="225"/>
      <c r="H45" s="225"/>
      <c r="I45" s="225"/>
      <c r="J45" s="225"/>
      <c r="K45" s="225"/>
      <c r="L45" s="225"/>
      <c r="M45" s="225"/>
      <c r="N45" s="225"/>
      <c r="O45" s="225"/>
      <c r="P45" s="225"/>
      <c r="Q45" s="225"/>
      <c r="R45" s="225"/>
      <c r="S45" s="237"/>
    </row>
    <row r="46" spans="1:20" ht="12.75" thickTop="1" x14ac:dyDescent="0.25"/>
  </sheetData>
  <mergeCells count="39">
    <mergeCell ref="B18:E18"/>
    <mergeCell ref="B12:E12"/>
    <mergeCell ref="G12:I12"/>
    <mergeCell ref="K12:O12"/>
    <mergeCell ref="Q12:R12"/>
    <mergeCell ref="B14:E14"/>
    <mergeCell ref="G14:I14"/>
    <mergeCell ref="B8:C8"/>
    <mergeCell ref="D8:E8"/>
    <mergeCell ref="B10:C10"/>
    <mergeCell ref="K10:O10"/>
    <mergeCell ref="B16:R16"/>
    <mergeCell ref="Q10:R10"/>
    <mergeCell ref="D10:I10"/>
    <mergeCell ref="O8:Q8"/>
    <mergeCell ref="G8:K8"/>
    <mergeCell ref="L8:M8"/>
    <mergeCell ref="N43:Q43"/>
    <mergeCell ref="C19:R31"/>
    <mergeCell ref="H32:K32"/>
    <mergeCell ref="Q32:R32"/>
    <mergeCell ref="B33:R33"/>
    <mergeCell ref="L32:P32"/>
    <mergeCell ref="O2:P2"/>
    <mergeCell ref="Q2:R2"/>
    <mergeCell ref="B4:R4"/>
    <mergeCell ref="B6:R6"/>
    <mergeCell ref="C44:G44"/>
    <mergeCell ref="N44:Q44"/>
    <mergeCell ref="B20:B31"/>
    <mergeCell ref="B32:C32"/>
    <mergeCell ref="D32:E32"/>
    <mergeCell ref="F32:G32"/>
    <mergeCell ref="B35:R35"/>
    <mergeCell ref="C37:G41"/>
    <mergeCell ref="N37:Q41"/>
    <mergeCell ref="C42:G42"/>
    <mergeCell ref="N42:Q42"/>
    <mergeCell ref="C43:G43"/>
  </mergeCells>
  <dataValidations count="1">
    <dataValidation allowBlank="1" showInputMessage="1" showErrorMessage="1" sqref="S12" xr:uid="{00000000-0002-0000-0100-000000000000}"/>
  </dataValidations>
  <printOptions horizontalCentered="1"/>
  <pageMargins left="3.937007874015748E-2" right="3.937007874015748E-2" top="0.74803149606299213" bottom="0.74803149606299213" header="0.31496062992125984" footer="0.31496062992125984"/>
  <pageSetup scale="68" orientation="portrait" r:id="rId1"/>
  <headerFooter scaleWithDoc="0"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Datos!$D$3:$D$16</xm:f>
          </x14:formula1>
          <xm:sqref>Q10:R10</xm:sqref>
        </x14:dataValidation>
        <x14:dataValidation type="list" allowBlank="1" showInputMessage="1" showErrorMessage="1" xr:uid="{00000000-0002-0000-0100-000002000000}">
          <x14:formula1>
            <xm:f>'C:\Users\asilva.MINENERGIA\AppData\Local\Microsoft\Windows\Temporary Internet Files\Content.Outlook\ADMR69YC\[Formulario estandar financiamiento ERNC Autoconsumo v2.xlsx]Datos'!#REF!</xm:f>
          </x14:formula1>
          <xm:sqref>T12:T13</xm:sqref>
        </x14:dataValidation>
        <x14:dataValidation type="list" allowBlank="1" showInputMessage="1" showErrorMessage="1" xr:uid="{00000000-0002-0000-0100-000003000000}">
          <x14:formula1>
            <xm:f>Datos!$F$24:$F$30</xm:f>
          </x14:formula1>
          <xm:sqref>G14:I14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pageSetUpPr fitToPage="1"/>
  </sheetPr>
  <dimension ref="A1:S55"/>
  <sheetViews>
    <sheetView view="pageBreakPreview" topLeftCell="A19" zoomScale="90" zoomScaleNormal="90" zoomScaleSheetLayoutView="90" workbookViewId="0">
      <selection activeCell="P41" sqref="P41"/>
    </sheetView>
  </sheetViews>
  <sheetFormatPr baseColWidth="10" defaultRowHeight="12" x14ac:dyDescent="0.25"/>
  <cols>
    <col min="1" max="1" width="1.42578125" style="125" customWidth="1"/>
    <col min="2" max="2" width="16.85546875" style="125" customWidth="1"/>
    <col min="3" max="3" width="13.140625" style="125" customWidth="1"/>
    <col min="4" max="4" width="0.85546875" style="125" customWidth="1"/>
    <col min="5" max="5" width="15.28515625" style="125" customWidth="1"/>
    <col min="6" max="6" width="13.28515625" style="125" customWidth="1"/>
    <col min="7" max="7" width="0.85546875" style="125" customWidth="1"/>
    <col min="8" max="8" width="19.140625" style="125" customWidth="1"/>
    <col min="9" max="9" width="0.85546875" style="125" customWidth="1"/>
    <col min="10" max="10" width="15.5703125" style="125" customWidth="1"/>
    <col min="11" max="11" width="10.7109375" style="125" customWidth="1"/>
    <col min="12" max="12" width="0.85546875" style="125" customWidth="1"/>
    <col min="13" max="13" width="18.7109375" style="125" customWidth="1"/>
    <col min="14" max="14" width="0.85546875" style="125" customWidth="1"/>
    <col min="15" max="15" width="13.42578125" style="125" customWidth="1"/>
    <col min="16" max="16" width="15.140625" style="125" customWidth="1"/>
    <col min="17" max="17" width="0.85546875" style="125" customWidth="1"/>
    <col min="18" max="18" width="4" style="125" customWidth="1"/>
    <col min="19" max="22" width="11.42578125" style="125"/>
    <col min="23" max="23" width="15.28515625" style="125" customWidth="1"/>
    <col min="24" max="16384" width="11.42578125" style="125"/>
  </cols>
  <sheetData>
    <row r="1" spans="1:18" ht="9.9499999999999993" customHeight="1" thickTop="1" x14ac:dyDescent="0.25">
      <c r="A1" s="217"/>
      <c r="B1" s="218"/>
      <c r="C1" s="218"/>
      <c r="D1" s="218"/>
      <c r="E1" s="218"/>
      <c r="F1" s="218"/>
      <c r="G1" s="218"/>
      <c r="H1" s="218"/>
      <c r="I1" s="218"/>
      <c r="J1" s="218"/>
      <c r="K1" s="218"/>
      <c r="L1" s="218"/>
      <c r="M1" s="218"/>
      <c r="N1" s="218"/>
      <c r="O1" s="218"/>
      <c r="P1" s="218"/>
      <c r="Q1" s="218"/>
      <c r="R1" s="219"/>
    </row>
    <row r="2" spans="1:18" ht="15" customHeight="1" x14ac:dyDescent="0.25">
      <c r="A2" s="160"/>
      <c r="B2" s="124"/>
      <c r="C2" s="124"/>
      <c r="D2" s="124"/>
      <c r="E2" s="124"/>
      <c r="F2" s="124"/>
      <c r="G2" s="124"/>
      <c r="H2" s="124"/>
      <c r="I2" s="124"/>
      <c r="J2" s="124"/>
      <c r="K2" s="124"/>
      <c r="L2" s="124"/>
      <c r="M2" s="615" t="s">
        <v>93</v>
      </c>
      <c r="N2" s="615"/>
      <c r="O2" s="616">
        <f ca="1">TODAY()</f>
        <v>43046</v>
      </c>
      <c r="P2" s="616"/>
      <c r="Q2" s="616"/>
      <c r="R2" s="220"/>
    </row>
    <row r="3" spans="1:18" ht="9.9499999999999993" customHeight="1" thickBot="1" x14ac:dyDescent="0.3">
      <c r="A3" s="160"/>
      <c r="B3" s="124"/>
      <c r="C3" s="124"/>
      <c r="D3" s="124"/>
      <c r="E3" s="124"/>
      <c r="F3" s="124"/>
      <c r="G3" s="124"/>
      <c r="H3" s="124"/>
      <c r="I3" s="124"/>
      <c r="J3" s="124"/>
      <c r="K3" s="124"/>
      <c r="L3" s="124"/>
      <c r="M3" s="124"/>
      <c r="N3" s="124"/>
      <c r="O3" s="124"/>
      <c r="P3" s="221"/>
      <c r="Q3" s="221"/>
      <c r="R3" s="220"/>
    </row>
    <row r="4" spans="1:18" ht="15" customHeight="1" thickBot="1" x14ac:dyDescent="0.3">
      <c r="A4" s="160"/>
      <c r="B4" s="657" t="s">
        <v>298</v>
      </c>
      <c r="C4" s="661"/>
      <c r="D4" s="661"/>
      <c r="E4" s="661"/>
      <c r="F4" s="661"/>
      <c r="G4" s="661"/>
      <c r="H4" s="661"/>
      <c r="I4" s="661"/>
      <c r="J4" s="661"/>
      <c r="K4" s="661"/>
      <c r="L4" s="661"/>
      <c r="M4" s="661"/>
      <c r="N4" s="661"/>
      <c r="O4" s="661"/>
      <c r="P4" s="661"/>
      <c r="Q4" s="658"/>
      <c r="R4" s="220"/>
    </row>
    <row r="5" spans="1:18" ht="9.9499999999999993" customHeight="1" thickBot="1" x14ac:dyDescent="0.3">
      <c r="A5" s="160"/>
      <c r="B5" s="124"/>
      <c r="C5" s="124"/>
      <c r="D5" s="124"/>
      <c r="E5" s="124"/>
      <c r="F5" s="124"/>
      <c r="G5" s="124"/>
      <c r="H5" s="124"/>
      <c r="I5" s="124"/>
      <c r="J5" s="124"/>
      <c r="K5" s="124"/>
      <c r="L5" s="124"/>
      <c r="M5" s="124"/>
      <c r="N5" s="124"/>
      <c r="O5" s="124"/>
      <c r="P5" s="124"/>
      <c r="Q5" s="124"/>
      <c r="R5" s="220"/>
    </row>
    <row r="6" spans="1:18" ht="21.75" customHeight="1" thickBot="1" x14ac:dyDescent="0.3">
      <c r="A6" s="160"/>
      <c r="B6" s="657" t="s">
        <v>232</v>
      </c>
      <c r="C6" s="661"/>
      <c r="D6" s="661"/>
      <c r="E6" s="661"/>
      <c r="F6" s="661"/>
      <c r="G6" s="661"/>
      <c r="H6" s="661"/>
      <c r="I6" s="661"/>
      <c r="J6" s="661"/>
      <c r="K6" s="661"/>
      <c r="L6" s="661"/>
      <c r="M6" s="661"/>
      <c r="N6" s="661"/>
      <c r="O6" s="661"/>
      <c r="P6" s="661"/>
      <c r="Q6" s="658"/>
      <c r="R6" s="220"/>
    </row>
    <row r="7" spans="1:18" ht="9.9499999999999993" customHeight="1" thickBot="1" x14ac:dyDescent="0.3">
      <c r="A7" s="160"/>
      <c r="B7" s="54"/>
      <c r="C7" s="54"/>
      <c r="D7" s="54"/>
      <c r="E7" s="54"/>
      <c r="F7" s="54"/>
      <c r="G7" s="54"/>
      <c r="H7" s="54"/>
      <c r="I7" s="54"/>
      <c r="J7" s="54"/>
      <c r="K7" s="54"/>
      <c r="L7" s="124"/>
      <c r="M7" s="54"/>
      <c r="N7" s="54"/>
      <c r="O7" s="54"/>
      <c r="P7" s="54"/>
      <c r="Q7" s="54"/>
      <c r="R7" s="220"/>
    </row>
    <row r="8" spans="1:18" ht="18" customHeight="1" thickBot="1" x14ac:dyDescent="0.3">
      <c r="A8" s="160"/>
      <c r="B8" s="665" t="s">
        <v>233</v>
      </c>
      <c r="C8" s="666"/>
      <c r="D8" s="52"/>
      <c r="E8" s="657" t="s">
        <v>12</v>
      </c>
      <c r="F8" s="661"/>
      <c r="G8" s="661"/>
      <c r="H8" s="658"/>
      <c r="I8" s="53"/>
      <c r="J8" s="657" t="s">
        <v>13</v>
      </c>
      <c r="K8" s="661"/>
      <c r="L8" s="661"/>
      <c r="M8" s="658"/>
      <c r="N8" s="53"/>
      <c r="O8" s="657" t="s">
        <v>234</v>
      </c>
      <c r="P8" s="658"/>
      <c r="Q8" s="54"/>
      <c r="R8" s="220"/>
    </row>
    <row r="9" spans="1:18" ht="9.9499999999999993" customHeight="1" thickBot="1" x14ac:dyDescent="0.3">
      <c r="A9" s="160"/>
      <c r="B9" s="667"/>
      <c r="C9" s="668"/>
      <c r="D9" s="54"/>
      <c r="E9" s="54"/>
      <c r="F9" s="54"/>
      <c r="G9" s="54"/>
      <c r="H9" s="54"/>
      <c r="I9" s="54"/>
      <c r="J9" s="54"/>
      <c r="K9" s="54"/>
      <c r="L9" s="54"/>
      <c r="M9" s="54"/>
      <c r="N9" s="54"/>
      <c r="O9" s="54"/>
      <c r="P9" s="54"/>
      <c r="Q9" s="54"/>
      <c r="R9" s="220"/>
    </row>
    <row r="10" spans="1:18" ht="33.75" customHeight="1" thickBot="1" x14ac:dyDescent="0.3">
      <c r="A10" s="160"/>
      <c r="B10" s="667"/>
      <c r="C10" s="668"/>
      <c r="D10" s="52"/>
      <c r="E10" s="657" t="s">
        <v>378</v>
      </c>
      <c r="F10" s="658"/>
      <c r="G10" s="54"/>
      <c r="H10" s="46" t="s">
        <v>379</v>
      </c>
      <c r="I10" s="55"/>
      <c r="J10" s="657" t="s">
        <v>378</v>
      </c>
      <c r="K10" s="661"/>
      <c r="L10" s="658"/>
      <c r="M10" s="46" t="s">
        <v>379</v>
      </c>
      <c r="N10" s="55"/>
      <c r="O10" s="56" t="s">
        <v>380</v>
      </c>
      <c r="P10" s="56" t="s">
        <v>381</v>
      </c>
      <c r="Q10" s="54"/>
      <c r="R10" s="220"/>
    </row>
    <row r="11" spans="1:18" ht="20.25" customHeight="1" thickBot="1" x14ac:dyDescent="0.3">
      <c r="A11" s="160"/>
      <c r="B11" s="669"/>
      <c r="C11" s="670"/>
      <c r="D11" s="52"/>
      <c r="E11" s="659">
        <f>F24+F41</f>
        <v>194121</v>
      </c>
      <c r="F11" s="660"/>
      <c r="G11" s="57"/>
      <c r="H11" s="58">
        <f>H24+H41</f>
        <v>19412100</v>
      </c>
      <c r="I11" s="59"/>
      <c r="J11" s="659">
        <f>K24+K41</f>
        <v>134121</v>
      </c>
      <c r="K11" s="662"/>
      <c r="L11" s="660"/>
      <c r="M11" s="58">
        <f>M24+M41</f>
        <v>13412100</v>
      </c>
      <c r="N11" s="59"/>
      <c r="O11" s="60">
        <f>E11-J11</f>
        <v>60000</v>
      </c>
      <c r="P11" s="481">
        <f>H11-M11-'Formulario C4'!P16</f>
        <v>5500000</v>
      </c>
      <c r="Q11" s="59"/>
      <c r="R11" s="220"/>
    </row>
    <row r="12" spans="1:18" ht="6.75" customHeight="1" thickBot="1" x14ac:dyDescent="0.3">
      <c r="A12" s="160"/>
      <c r="B12" s="124"/>
      <c r="C12" s="124"/>
      <c r="D12" s="124"/>
      <c r="E12" s="124"/>
      <c r="F12" s="124"/>
      <c r="G12" s="124"/>
      <c r="H12" s="124"/>
      <c r="I12" s="124"/>
      <c r="J12" s="124"/>
      <c r="K12" s="124"/>
      <c r="L12" s="124"/>
      <c r="M12" s="124"/>
      <c r="N12" s="124"/>
      <c r="O12" s="124"/>
      <c r="P12" s="124"/>
      <c r="Q12" s="59"/>
      <c r="R12" s="220"/>
    </row>
    <row r="13" spans="1:18" ht="20.25" customHeight="1" thickBot="1" x14ac:dyDescent="0.3">
      <c r="A13" s="160"/>
      <c r="B13" s="663" t="s">
        <v>305</v>
      </c>
      <c r="C13" s="664"/>
      <c r="D13" s="124"/>
      <c r="E13" s="659">
        <f>+(1-J11/E11)*100</f>
        <v>30.908557034014873</v>
      </c>
      <c r="F13" s="660"/>
      <c r="G13" s="124"/>
      <c r="H13" s="124"/>
      <c r="I13" s="124"/>
      <c r="J13" s="663" t="s">
        <v>383</v>
      </c>
      <c r="K13" s="664"/>
      <c r="L13" s="124"/>
      <c r="M13" s="480" t="e">
        <f>+(O11*'Formulario A'!F57/'Formulario A'!F49)^-1</f>
        <v>#DIV/0!</v>
      </c>
      <c r="N13" s="59"/>
      <c r="O13" s="124"/>
      <c r="P13" s="124"/>
      <c r="Q13" s="59"/>
      <c r="R13" s="220"/>
    </row>
    <row r="14" spans="1:18" ht="15" customHeight="1" thickBot="1" x14ac:dyDescent="0.3">
      <c r="A14" s="160"/>
      <c r="B14" s="124"/>
      <c r="C14" s="124"/>
      <c r="D14" s="124"/>
      <c r="E14" s="124"/>
      <c r="F14" s="124"/>
      <c r="G14" s="54"/>
      <c r="H14" s="124"/>
      <c r="I14" s="124"/>
      <c r="J14" s="124"/>
      <c r="K14" s="124"/>
      <c r="L14" s="124"/>
      <c r="M14" s="124"/>
      <c r="N14" s="124"/>
      <c r="O14" s="124"/>
      <c r="P14" s="124"/>
      <c r="Q14" s="124"/>
      <c r="R14" s="220"/>
    </row>
    <row r="15" spans="1:18" ht="15.75" customHeight="1" thickBot="1" x14ac:dyDescent="0.3">
      <c r="A15" s="160"/>
      <c r="B15" s="657" t="s">
        <v>10</v>
      </c>
      <c r="C15" s="661"/>
      <c r="D15" s="661"/>
      <c r="E15" s="661"/>
      <c r="F15" s="661"/>
      <c r="G15" s="661"/>
      <c r="H15" s="661"/>
      <c r="I15" s="661"/>
      <c r="J15" s="661"/>
      <c r="K15" s="661"/>
      <c r="L15" s="661"/>
      <c r="M15" s="661"/>
      <c r="N15" s="661"/>
      <c r="O15" s="661"/>
      <c r="P15" s="661"/>
      <c r="Q15" s="658"/>
      <c r="R15" s="220"/>
    </row>
    <row r="16" spans="1:18" ht="9.9499999999999993" customHeight="1" thickBot="1" x14ac:dyDescent="0.3">
      <c r="A16" s="160"/>
      <c r="B16" s="54"/>
      <c r="C16" s="54"/>
      <c r="D16" s="54"/>
      <c r="E16" s="54"/>
      <c r="F16" s="54"/>
      <c r="G16" s="54"/>
      <c r="H16" s="54"/>
      <c r="I16" s="54"/>
      <c r="J16" s="54"/>
      <c r="K16" s="54"/>
      <c r="L16" s="124"/>
      <c r="M16" s="54"/>
      <c r="N16" s="54"/>
      <c r="O16" s="54"/>
      <c r="P16" s="54"/>
      <c r="Q16" s="54"/>
      <c r="R16" s="220"/>
    </row>
    <row r="17" spans="1:19" ht="15.75" customHeight="1" thickBot="1" x14ac:dyDescent="0.3">
      <c r="A17" s="160"/>
      <c r="B17" s="52"/>
      <c r="C17" s="52"/>
      <c r="D17" s="52"/>
      <c r="E17" s="657" t="s">
        <v>12</v>
      </c>
      <c r="F17" s="661"/>
      <c r="G17" s="661"/>
      <c r="H17" s="658"/>
      <c r="I17" s="53"/>
      <c r="J17" s="657" t="s">
        <v>13</v>
      </c>
      <c r="K17" s="661"/>
      <c r="L17" s="661"/>
      <c r="M17" s="658"/>
      <c r="N17" s="53"/>
      <c r="O17" s="671" t="s">
        <v>231</v>
      </c>
      <c r="P17" s="672"/>
      <c r="Q17" s="54"/>
      <c r="R17" s="220"/>
    </row>
    <row r="18" spans="1:19" ht="9.9499999999999993" customHeight="1" thickBot="1" x14ac:dyDescent="0.3">
      <c r="A18" s="160"/>
      <c r="B18" s="54"/>
      <c r="C18" s="54"/>
      <c r="D18" s="54"/>
      <c r="E18" s="54"/>
      <c r="F18" s="54"/>
      <c r="G18" s="54"/>
      <c r="H18" s="54"/>
      <c r="I18" s="54"/>
      <c r="J18" s="54"/>
      <c r="K18" s="54"/>
      <c r="L18" s="54"/>
      <c r="M18" s="54"/>
      <c r="N18" s="54"/>
      <c r="O18" s="54"/>
      <c r="P18" s="54"/>
      <c r="Q18" s="54"/>
      <c r="R18" s="220"/>
    </row>
    <row r="19" spans="1:19" ht="41.25" customHeight="1" thickBot="1" x14ac:dyDescent="0.3">
      <c r="A19" s="160"/>
      <c r="B19" s="657" t="s">
        <v>61</v>
      </c>
      <c r="C19" s="658"/>
      <c r="D19" s="52"/>
      <c r="E19" s="46" t="str">
        <f>'Formulario C1'!R8</f>
        <v>Opción Tarifaria</v>
      </c>
      <c r="F19" s="46" t="s">
        <v>382</v>
      </c>
      <c r="G19" s="54"/>
      <c r="H19" s="46" t="s">
        <v>379</v>
      </c>
      <c r="I19" s="55"/>
      <c r="J19" s="46" t="s">
        <v>11</v>
      </c>
      <c r="K19" s="657" t="s">
        <v>382</v>
      </c>
      <c r="L19" s="658"/>
      <c r="M19" s="46" t="s">
        <v>379</v>
      </c>
      <c r="N19" s="55"/>
      <c r="O19" s="46" t="s">
        <v>380</v>
      </c>
      <c r="P19" s="46" t="s">
        <v>381</v>
      </c>
      <c r="Q19" s="54"/>
      <c r="R19" s="220"/>
    </row>
    <row r="20" spans="1:19" ht="15" customHeight="1" x14ac:dyDescent="0.25">
      <c r="A20" s="160"/>
      <c r="B20" s="690" t="str">
        <f>'Formulario C1'!B9</f>
        <v>Indicar N° medidor</v>
      </c>
      <c r="C20" s="691"/>
      <c r="D20" s="52"/>
      <c r="E20" s="161" t="str">
        <f>'Formulario C1'!R9</f>
        <v>BT-1</v>
      </c>
      <c r="F20" s="162">
        <f>'Formulario C1'!U9</f>
        <v>194121</v>
      </c>
      <c r="G20" s="54"/>
      <c r="H20" s="163">
        <f>F20*'Formulario C3'!D9</f>
        <v>19412100</v>
      </c>
      <c r="I20" s="55"/>
      <c r="J20" s="161" t="str">
        <f>'Formulario C1'!R15</f>
        <v>Seleccionar tarifa</v>
      </c>
      <c r="K20" s="692">
        <f>'Formulario C1'!U15</f>
        <v>134121</v>
      </c>
      <c r="L20" s="693"/>
      <c r="M20" s="163">
        <f>K20*'Formulario C3'!D9</f>
        <v>13412100</v>
      </c>
      <c r="N20" s="55"/>
      <c r="O20" s="47">
        <f>F20-K20</f>
        <v>60000</v>
      </c>
      <c r="P20" s="482">
        <f>H20-M20</f>
        <v>6000000</v>
      </c>
      <c r="Q20" s="54"/>
      <c r="R20" s="220"/>
    </row>
    <row r="21" spans="1:19" ht="15" customHeight="1" x14ac:dyDescent="0.25">
      <c r="A21" s="160"/>
      <c r="B21" s="673" t="str">
        <f>'Formulario C1'!B10</f>
        <v>Indicar N° medidor</v>
      </c>
      <c r="C21" s="674"/>
      <c r="D21" s="52"/>
      <c r="E21" s="164" t="str">
        <f>'Formulario C1'!R10</f>
        <v>Seleccionar tarifa</v>
      </c>
      <c r="F21" s="165">
        <f>'Formulario C1'!U10</f>
        <v>0</v>
      </c>
      <c r="G21" s="54"/>
      <c r="H21" s="166">
        <f>F21*'Formulario C3'!D10</f>
        <v>0</v>
      </c>
      <c r="I21" s="55"/>
      <c r="J21" s="164" t="str">
        <f>'Formulario C1'!R16</f>
        <v>Seleccionar tarifa</v>
      </c>
      <c r="K21" s="675">
        <f>'Formulario C1'!U16</f>
        <v>0</v>
      </c>
      <c r="L21" s="676"/>
      <c r="M21" s="166">
        <f>K21*'Formulario C3'!D10</f>
        <v>0</v>
      </c>
      <c r="N21" s="55"/>
      <c r="O21" s="48">
        <f t="shared" ref="O21:O23" si="0">F21-K21</f>
        <v>0</v>
      </c>
      <c r="P21" s="49">
        <f t="shared" ref="P21:P23" si="1">H21-M21</f>
        <v>0</v>
      </c>
      <c r="Q21" s="54"/>
      <c r="R21" s="220"/>
    </row>
    <row r="22" spans="1:19" ht="15" customHeight="1" x14ac:dyDescent="0.25">
      <c r="A22" s="160"/>
      <c r="B22" s="673" t="str">
        <f>'Formulario C1'!B11</f>
        <v>Indicar N° medidor</v>
      </c>
      <c r="C22" s="674"/>
      <c r="D22" s="52"/>
      <c r="E22" s="164" t="str">
        <f>'Formulario C1'!R11</f>
        <v>Seleccionar tarifa</v>
      </c>
      <c r="F22" s="165">
        <f>'Formulario C1'!U11</f>
        <v>0</v>
      </c>
      <c r="G22" s="54"/>
      <c r="H22" s="166">
        <f>F22*'Formulario C3'!D11</f>
        <v>0</v>
      </c>
      <c r="I22" s="55"/>
      <c r="J22" s="164" t="str">
        <f>'Formulario C1'!R17</f>
        <v>Seleccionar tarifa</v>
      </c>
      <c r="K22" s="675">
        <f>'Formulario C1'!U17</f>
        <v>0</v>
      </c>
      <c r="L22" s="676"/>
      <c r="M22" s="166">
        <f>K22*'Formulario C3'!D11</f>
        <v>0</v>
      </c>
      <c r="N22" s="55"/>
      <c r="O22" s="48">
        <f t="shared" si="0"/>
        <v>0</v>
      </c>
      <c r="P22" s="49">
        <f t="shared" si="1"/>
        <v>0</v>
      </c>
      <c r="Q22" s="54"/>
      <c r="R22" s="220"/>
    </row>
    <row r="23" spans="1:19" ht="15" customHeight="1" thickBot="1" x14ac:dyDescent="0.3">
      <c r="A23" s="160"/>
      <c r="B23" s="677" t="str">
        <f>'Formulario C1'!B12</f>
        <v>Indicar N° medidor</v>
      </c>
      <c r="C23" s="678"/>
      <c r="D23" s="52"/>
      <c r="E23" s="167" t="str">
        <f>'Formulario C1'!R12</f>
        <v>Seleccionar tarifa</v>
      </c>
      <c r="F23" s="168">
        <f>'Formulario C1'!U12</f>
        <v>0</v>
      </c>
      <c r="G23" s="54"/>
      <c r="H23" s="169">
        <f>F23*'Formulario C3'!D12</f>
        <v>0</v>
      </c>
      <c r="I23" s="55"/>
      <c r="J23" s="167" t="str">
        <f>'Formulario C1'!R18</f>
        <v>Seleccionar tarifa</v>
      </c>
      <c r="K23" s="679">
        <f>'Formulario C1'!U18</f>
        <v>0</v>
      </c>
      <c r="L23" s="680"/>
      <c r="M23" s="169">
        <f>K23*'Formulario C3'!D12</f>
        <v>0</v>
      </c>
      <c r="N23" s="55"/>
      <c r="O23" s="50">
        <f t="shared" si="0"/>
        <v>0</v>
      </c>
      <c r="P23" s="51">
        <f t="shared" si="1"/>
        <v>0</v>
      </c>
      <c r="Q23" s="54"/>
      <c r="R23" s="220"/>
    </row>
    <row r="24" spans="1:19" ht="15" customHeight="1" thickBot="1" x14ac:dyDescent="0.3">
      <c r="A24" s="160"/>
      <c r="B24" s="681" t="s">
        <v>2</v>
      </c>
      <c r="C24" s="682"/>
      <c r="D24" s="52"/>
      <c r="E24" s="55"/>
      <c r="F24" s="170">
        <f>SUM(F20:F23)</f>
        <v>194121</v>
      </c>
      <c r="G24" s="54"/>
      <c r="H24" s="171">
        <f>SUM(H20:H23)</f>
        <v>19412100</v>
      </c>
      <c r="I24" s="55"/>
      <c r="J24" s="55"/>
      <c r="K24" s="683">
        <f>SUM(K20:L23)</f>
        <v>134121</v>
      </c>
      <c r="L24" s="684"/>
      <c r="M24" s="171">
        <f>SUM(M20:M23)</f>
        <v>13412100</v>
      </c>
      <c r="N24" s="55"/>
      <c r="O24" s="58">
        <f>SUM(O20:O23)</f>
        <v>60000</v>
      </c>
      <c r="P24" s="483">
        <f>SUM(P20:P23)</f>
        <v>6000000</v>
      </c>
      <c r="Q24" s="54"/>
      <c r="R24" s="220"/>
    </row>
    <row r="25" spans="1:19" ht="9.9499999999999993" customHeight="1" thickBot="1" x14ac:dyDescent="0.3">
      <c r="A25" s="160"/>
      <c r="B25" s="124"/>
      <c r="C25" s="124"/>
      <c r="D25" s="124"/>
      <c r="E25" s="124"/>
      <c r="F25" s="124"/>
      <c r="G25" s="54"/>
      <c r="H25" s="124"/>
      <c r="I25" s="124"/>
      <c r="J25" s="124"/>
      <c r="K25" s="124"/>
      <c r="L25" s="124"/>
      <c r="M25" s="124"/>
      <c r="N25" s="124"/>
      <c r="O25" s="124"/>
      <c r="P25" s="124"/>
      <c r="Q25" s="124"/>
      <c r="R25" s="220"/>
    </row>
    <row r="26" spans="1:19" ht="15.75" customHeight="1" thickBot="1" x14ac:dyDescent="0.3">
      <c r="A26" s="160"/>
      <c r="B26" s="657" t="s">
        <v>14</v>
      </c>
      <c r="C26" s="661"/>
      <c r="D26" s="661"/>
      <c r="E26" s="661"/>
      <c r="F26" s="661"/>
      <c r="G26" s="661"/>
      <c r="H26" s="661"/>
      <c r="I26" s="661"/>
      <c r="J26" s="661"/>
      <c r="K26" s="661"/>
      <c r="L26" s="661"/>
      <c r="M26" s="661"/>
      <c r="N26" s="661"/>
      <c r="O26" s="661"/>
      <c r="P26" s="661"/>
      <c r="Q26" s="658"/>
      <c r="R26" s="220"/>
    </row>
    <row r="27" spans="1:19" ht="9.9499999999999993" customHeight="1" thickBot="1" x14ac:dyDescent="0.3">
      <c r="A27" s="160"/>
      <c r="B27" s="54"/>
      <c r="C27" s="54"/>
      <c r="D27" s="54"/>
      <c r="E27" s="54"/>
      <c r="F27" s="54"/>
      <c r="G27" s="54"/>
      <c r="H27" s="54"/>
      <c r="I27" s="54"/>
      <c r="J27" s="54"/>
      <c r="K27" s="54"/>
      <c r="L27" s="124"/>
      <c r="M27" s="54"/>
      <c r="N27" s="54"/>
      <c r="O27" s="54"/>
      <c r="P27" s="54"/>
      <c r="Q27" s="54"/>
      <c r="R27" s="220"/>
    </row>
    <row r="28" spans="1:19" ht="15.75" customHeight="1" thickBot="1" x14ac:dyDescent="0.3">
      <c r="A28" s="160"/>
      <c r="B28" s="52"/>
      <c r="C28" s="52"/>
      <c r="D28" s="52"/>
      <c r="E28" s="657" t="s">
        <v>12</v>
      </c>
      <c r="F28" s="661"/>
      <c r="G28" s="661"/>
      <c r="H28" s="658"/>
      <c r="I28" s="53"/>
      <c r="J28" s="657" t="s">
        <v>13</v>
      </c>
      <c r="K28" s="661"/>
      <c r="L28" s="661"/>
      <c r="M28" s="658"/>
      <c r="N28" s="53"/>
      <c r="O28" s="671" t="s">
        <v>228</v>
      </c>
      <c r="P28" s="672"/>
      <c r="Q28" s="54"/>
      <c r="R28" s="220"/>
    </row>
    <row r="29" spans="1:19" ht="9.9499999999999993" customHeight="1" thickBot="1" x14ac:dyDescent="0.3">
      <c r="A29" s="160"/>
      <c r="B29" s="54"/>
      <c r="C29" s="54"/>
      <c r="D29" s="54"/>
      <c r="E29" s="54"/>
      <c r="F29" s="54"/>
      <c r="G29" s="54"/>
      <c r="H29" s="54"/>
      <c r="I29" s="54"/>
      <c r="J29" s="54"/>
      <c r="K29" s="54"/>
      <c r="L29" s="54"/>
      <c r="M29" s="54"/>
      <c r="N29" s="54"/>
      <c r="O29" s="54"/>
      <c r="P29" s="54"/>
      <c r="Q29" s="54"/>
      <c r="R29" s="220"/>
    </row>
    <row r="30" spans="1:19" ht="33" customHeight="1" thickBot="1" x14ac:dyDescent="0.3">
      <c r="A30" s="160"/>
      <c r="B30" s="694" t="s">
        <v>16</v>
      </c>
      <c r="C30" s="695"/>
      <c r="D30" s="52"/>
      <c r="E30" s="46" t="s">
        <v>25</v>
      </c>
      <c r="F30" s="46" t="s">
        <v>378</v>
      </c>
      <c r="G30" s="54"/>
      <c r="H30" s="46" t="s">
        <v>379</v>
      </c>
      <c r="I30" s="55"/>
      <c r="J30" s="46" t="s">
        <v>25</v>
      </c>
      <c r="K30" s="694" t="s">
        <v>378</v>
      </c>
      <c r="L30" s="695"/>
      <c r="M30" s="46" t="s">
        <v>379</v>
      </c>
      <c r="N30" s="55"/>
      <c r="O30" s="56" t="s">
        <v>380</v>
      </c>
      <c r="P30" s="56" t="s">
        <v>381</v>
      </c>
      <c r="Q30" s="54"/>
      <c r="R30" s="220"/>
    </row>
    <row r="31" spans="1:19" ht="15" customHeight="1" x14ac:dyDescent="0.25">
      <c r="A31" s="160"/>
      <c r="B31" s="199" t="s">
        <v>15</v>
      </c>
      <c r="C31" s="18" t="s">
        <v>68</v>
      </c>
      <c r="D31" s="52"/>
      <c r="E31" s="172">
        <f>'Formulario C1'!R23</f>
        <v>0</v>
      </c>
      <c r="F31" s="16">
        <f>'Formulario C1'!X23</f>
        <v>0</v>
      </c>
      <c r="G31" s="57"/>
      <c r="H31" s="16">
        <f>'Formulario C1'!R23*'Formulario C3'!D14</f>
        <v>0</v>
      </c>
      <c r="I31" s="59"/>
      <c r="J31" s="173">
        <f>'Formulario C1'!R35</f>
        <v>0</v>
      </c>
      <c r="K31" s="696">
        <f>'Formulario C1'!X35</f>
        <v>0</v>
      </c>
      <c r="L31" s="697"/>
      <c r="M31" s="174">
        <f>'Formulario C1'!R35*'Formulario C3'!D14</f>
        <v>0</v>
      </c>
      <c r="N31" s="59"/>
      <c r="O31" s="17">
        <f>F31-K31</f>
        <v>0</v>
      </c>
      <c r="P31" s="17">
        <f>H31-M31</f>
        <v>0</v>
      </c>
      <c r="Q31" s="59"/>
      <c r="R31" s="220"/>
      <c r="S31" s="55"/>
    </row>
    <row r="32" spans="1:19" ht="15" customHeight="1" x14ac:dyDescent="0.25">
      <c r="A32" s="160"/>
      <c r="B32" s="197" t="s">
        <v>17</v>
      </c>
      <c r="C32" s="19" t="s">
        <v>76</v>
      </c>
      <c r="D32" s="52"/>
      <c r="E32" s="175">
        <f>'Formulario C1'!R24</f>
        <v>0</v>
      </c>
      <c r="F32" s="17">
        <f>'Formulario C1'!X24</f>
        <v>0</v>
      </c>
      <c r="G32" s="57"/>
      <c r="H32" s="17">
        <f>'Formulario C1'!R24*'Formulario C3'!D15</f>
        <v>0</v>
      </c>
      <c r="I32" s="59"/>
      <c r="J32" s="176">
        <f>'Formulario C1'!R36</f>
        <v>0</v>
      </c>
      <c r="K32" s="675">
        <f>'Formulario C1'!X36</f>
        <v>0</v>
      </c>
      <c r="L32" s="685"/>
      <c r="M32" s="177">
        <f>'Formulario C1'!R36*'Formulario C3'!D15</f>
        <v>0</v>
      </c>
      <c r="N32" s="59"/>
      <c r="O32" s="17">
        <f t="shared" ref="O32:O40" si="2">F32-K32</f>
        <v>0</v>
      </c>
      <c r="P32" s="17">
        <f t="shared" ref="P32:P40" si="3">H32-M32</f>
        <v>0</v>
      </c>
      <c r="Q32" s="59"/>
      <c r="R32" s="220"/>
    </row>
    <row r="33" spans="1:19" ht="15" customHeight="1" x14ac:dyDescent="0.25">
      <c r="A33" s="160"/>
      <c r="B33" s="197" t="s">
        <v>17</v>
      </c>
      <c r="C33" s="19" t="s">
        <v>69</v>
      </c>
      <c r="D33" s="52"/>
      <c r="E33" s="175">
        <f>'Formulario C1'!R25</f>
        <v>0</v>
      </c>
      <c r="F33" s="17">
        <f>'Formulario C1'!X25</f>
        <v>0</v>
      </c>
      <c r="G33" s="57"/>
      <c r="H33" s="17">
        <f>'Formulario C1'!R25*'Formulario C3'!D16</f>
        <v>0</v>
      </c>
      <c r="I33" s="59"/>
      <c r="J33" s="176">
        <f>'Formulario C1'!R37</f>
        <v>0</v>
      </c>
      <c r="K33" s="675">
        <f>'Formulario C1'!X37</f>
        <v>0</v>
      </c>
      <c r="L33" s="685"/>
      <c r="M33" s="177">
        <f>'Formulario C1'!R37*'Formulario C3'!D16</f>
        <v>0</v>
      </c>
      <c r="N33" s="59"/>
      <c r="O33" s="17">
        <f t="shared" si="2"/>
        <v>0</v>
      </c>
      <c r="P33" s="17">
        <f t="shared" si="3"/>
        <v>0</v>
      </c>
      <c r="Q33" s="59"/>
      <c r="R33" s="220"/>
    </row>
    <row r="34" spans="1:19" ht="15" customHeight="1" x14ac:dyDescent="0.25">
      <c r="A34" s="160"/>
      <c r="B34" s="197" t="s">
        <v>18</v>
      </c>
      <c r="C34" s="19" t="s">
        <v>68</v>
      </c>
      <c r="D34" s="52"/>
      <c r="E34" s="175">
        <f>'Formulario C1'!R26</f>
        <v>0</v>
      </c>
      <c r="F34" s="17">
        <f>'Formulario C1'!X26</f>
        <v>0</v>
      </c>
      <c r="G34" s="57"/>
      <c r="H34" s="17">
        <f>'Formulario C1'!R26*'Formulario C3'!D17</f>
        <v>0</v>
      </c>
      <c r="I34" s="59"/>
      <c r="J34" s="176">
        <f>'Formulario C1'!R38</f>
        <v>0</v>
      </c>
      <c r="K34" s="675">
        <f>'Formulario C1'!X38</f>
        <v>0</v>
      </c>
      <c r="L34" s="685"/>
      <c r="M34" s="177">
        <f>'Formulario C1'!R38*'Formulario C3'!D17</f>
        <v>0</v>
      </c>
      <c r="N34" s="59"/>
      <c r="O34" s="17">
        <f t="shared" si="2"/>
        <v>0</v>
      </c>
      <c r="P34" s="17">
        <f t="shared" si="3"/>
        <v>0</v>
      </c>
      <c r="Q34" s="59"/>
      <c r="R34" s="220"/>
    </row>
    <row r="35" spans="1:19" ht="15" customHeight="1" x14ac:dyDescent="0.25">
      <c r="A35" s="160"/>
      <c r="B35" s="197" t="s">
        <v>19</v>
      </c>
      <c r="C35" s="19" t="s">
        <v>69</v>
      </c>
      <c r="D35" s="52"/>
      <c r="E35" s="175">
        <f>'Formulario C1'!R27</f>
        <v>0</v>
      </c>
      <c r="F35" s="17">
        <f>'Formulario C1'!X27</f>
        <v>0</v>
      </c>
      <c r="G35" s="57"/>
      <c r="H35" s="17">
        <f>'Formulario C1'!R27*'Formulario C3'!D18</f>
        <v>0</v>
      </c>
      <c r="I35" s="59"/>
      <c r="J35" s="176">
        <f>'Formulario C1'!R39</f>
        <v>0</v>
      </c>
      <c r="K35" s="675">
        <f>'Formulario C1'!X39</f>
        <v>0</v>
      </c>
      <c r="L35" s="685"/>
      <c r="M35" s="177">
        <f>'Formulario C1'!R39*'Formulario C3'!D18</f>
        <v>0</v>
      </c>
      <c r="N35" s="59"/>
      <c r="O35" s="17">
        <f t="shared" si="2"/>
        <v>0</v>
      </c>
      <c r="P35" s="17">
        <f t="shared" si="3"/>
        <v>0</v>
      </c>
      <c r="Q35" s="59"/>
      <c r="R35" s="220"/>
    </row>
    <row r="36" spans="1:19" ht="15" customHeight="1" x14ac:dyDescent="0.25">
      <c r="A36" s="160"/>
      <c r="B36" s="197" t="s">
        <v>20</v>
      </c>
      <c r="C36" s="19" t="s">
        <v>69</v>
      </c>
      <c r="D36" s="52"/>
      <c r="E36" s="175">
        <f>'Formulario C1'!R28</f>
        <v>0</v>
      </c>
      <c r="F36" s="17">
        <f>'Formulario C1'!X28</f>
        <v>0</v>
      </c>
      <c r="G36" s="57"/>
      <c r="H36" s="17">
        <f>'Formulario C1'!R28*'Formulario C3'!D19</f>
        <v>0</v>
      </c>
      <c r="I36" s="59"/>
      <c r="J36" s="176">
        <f>'Formulario C1'!R40</f>
        <v>0</v>
      </c>
      <c r="K36" s="675">
        <f>'Formulario C1'!X40</f>
        <v>0</v>
      </c>
      <c r="L36" s="685"/>
      <c r="M36" s="177">
        <f>'Formulario C1'!R40*'Formulario C3'!D19</f>
        <v>0</v>
      </c>
      <c r="N36" s="59"/>
      <c r="O36" s="17">
        <f t="shared" si="2"/>
        <v>0</v>
      </c>
      <c r="P36" s="17">
        <f t="shared" si="3"/>
        <v>0</v>
      </c>
      <c r="Q36" s="59"/>
      <c r="R36" s="220"/>
    </row>
    <row r="37" spans="1:19" ht="15" customHeight="1" x14ac:dyDescent="0.25">
      <c r="A37" s="160"/>
      <c r="B37" s="197" t="s">
        <v>21</v>
      </c>
      <c r="C37" s="19" t="s">
        <v>76</v>
      </c>
      <c r="D37" s="52"/>
      <c r="E37" s="175">
        <f>'Formulario C1'!R29</f>
        <v>0</v>
      </c>
      <c r="F37" s="17">
        <f>'Formulario C1'!X29</f>
        <v>0</v>
      </c>
      <c r="G37" s="57"/>
      <c r="H37" s="17">
        <f>'Formulario C1'!R29*'Formulario C3'!D20</f>
        <v>0</v>
      </c>
      <c r="I37" s="59"/>
      <c r="J37" s="176">
        <f>'Formulario C1'!R41</f>
        <v>0</v>
      </c>
      <c r="K37" s="675">
        <f>'Formulario C1'!X41</f>
        <v>0</v>
      </c>
      <c r="L37" s="685"/>
      <c r="M37" s="177">
        <f>'Formulario C1'!R41*'Formulario C3'!D20</f>
        <v>0</v>
      </c>
      <c r="N37" s="59"/>
      <c r="O37" s="17">
        <f t="shared" si="2"/>
        <v>0</v>
      </c>
      <c r="P37" s="17">
        <f t="shared" si="3"/>
        <v>0</v>
      </c>
      <c r="Q37" s="59"/>
      <c r="R37" s="220"/>
    </row>
    <row r="38" spans="1:19" ht="15" customHeight="1" x14ac:dyDescent="0.25">
      <c r="A38" s="160"/>
      <c r="B38" s="197" t="s">
        <v>22</v>
      </c>
      <c r="C38" s="19" t="s">
        <v>68</v>
      </c>
      <c r="D38" s="52"/>
      <c r="E38" s="175">
        <f>'Formulario C1'!R30</f>
        <v>0</v>
      </c>
      <c r="F38" s="17">
        <f>'Formulario C1'!X30</f>
        <v>0</v>
      </c>
      <c r="G38" s="57"/>
      <c r="H38" s="17">
        <f>'Formulario C1'!R30*'Formulario C3'!D21</f>
        <v>0</v>
      </c>
      <c r="I38" s="59"/>
      <c r="J38" s="176">
        <f>'Formulario C1'!R42</f>
        <v>0</v>
      </c>
      <c r="K38" s="675">
        <f>'Formulario C1'!X42</f>
        <v>0</v>
      </c>
      <c r="L38" s="685"/>
      <c r="M38" s="177">
        <f>'Formulario C1'!R42*'Formulario C3'!D21</f>
        <v>0</v>
      </c>
      <c r="N38" s="59"/>
      <c r="O38" s="17">
        <f t="shared" si="2"/>
        <v>0</v>
      </c>
      <c r="P38" s="17">
        <f t="shared" si="3"/>
        <v>0</v>
      </c>
      <c r="Q38" s="59"/>
      <c r="R38" s="220"/>
    </row>
    <row r="39" spans="1:19" ht="15" customHeight="1" x14ac:dyDescent="0.25">
      <c r="A39" s="160"/>
      <c r="B39" s="197" t="s">
        <v>23</v>
      </c>
      <c r="C39" s="19" t="s">
        <v>68</v>
      </c>
      <c r="D39" s="52"/>
      <c r="E39" s="175">
        <f>'Formulario C1'!R31</f>
        <v>0</v>
      </c>
      <c r="F39" s="17">
        <f>'Formulario C1'!X31</f>
        <v>0</v>
      </c>
      <c r="G39" s="57"/>
      <c r="H39" s="17">
        <f>'Formulario C1'!R31*'Formulario C3'!D22</f>
        <v>0</v>
      </c>
      <c r="I39" s="59"/>
      <c r="J39" s="176">
        <f>'Formulario C1'!R43</f>
        <v>0</v>
      </c>
      <c r="K39" s="675">
        <f>'Formulario C1'!X43</f>
        <v>0</v>
      </c>
      <c r="L39" s="685"/>
      <c r="M39" s="177">
        <f>'Formulario C1'!R43*'Formulario C3'!D22</f>
        <v>0</v>
      </c>
      <c r="N39" s="59"/>
      <c r="O39" s="17">
        <f t="shared" si="2"/>
        <v>0</v>
      </c>
      <c r="P39" s="17">
        <f t="shared" si="3"/>
        <v>0</v>
      </c>
      <c r="Q39" s="59"/>
      <c r="R39" s="220"/>
    </row>
    <row r="40" spans="1:19" ht="15" customHeight="1" thickBot="1" x14ac:dyDescent="0.3">
      <c r="A40" s="160"/>
      <c r="B40" s="198" t="s">
        <v>24</v>
      </c>
      <c r="C40" s="40" t="s">
        <v>30</v>
      </c>
      <c r="D40" s="52"/>
      <c r="E40" s="178">
        <f>'Formulario C1'!R32</f>
        <v>0</v>
      </c>
      <c r="F40" s="179">
        <f>'Formulario C1'!X32</f>
        <v>0</v>
      </c>
      <c r="G40" s="57"/>
      <c r="H40" s="179">
        <f>'Formulario C1'!R32*'Formulario C3'!D23</f>
        <v>0</v>
      </c>
      <c r="I40" s="59"/>
      <c r="J40" s="180">
        <f>'Formulario C1'!R44</f>
        <v>0</v>
      </c>
      <c r="K40" s="688">
        <f>'Formulario C1'!X44</f>
        <v>0</v>
      </c>
      <c r="L40" s="689"/>
      <c r="M40" s="181">
        <f>'Formulario C1'!R44*'Formulario C3'!D23</f>
        <v>0</v>
      </c>
      <c r="N40" s="59"/>
      <c r="O40" s="182">
        <f t="shared" si="2"/>
        <v>0</v>
      </c>
      <c r="P40" s="182">
        <f t="shared" si="3"/>
        <v>0</v>
      </c>
      <c r="Q40" s="59"/>
      <c r="R40" s="220"/>
    </row>
    <row r="41" spans="1:19" ht="15" customHeight="1" thickBot="1" x14ac:dyDescent="0.3">
      <c r="A41" s="160"/>
      <c r="B41" s="657" t="s">
        <v>2</v>
      </c>
      <c r="C41" s="658"/>
      <c r="D41" s="52"/>
      <c r="E41" s="59"/>
      <c r="F41" s="58">
        <f>SUM(F31:F40)</f>
        <v>0</v>
      </c>
      <c r="G41" s="57"/>
      <c r="H41" s="58">
        <f>+SUM(H31:H40)</f>
        <v>0</v>
      </c>
      <c r="I41" s="59"/>
      <c r="J41" s="59"/>
      <c r="K41" s="686">
        <f>SUM(K31:K40)</f>
        <v>0</v>
      </c>
      <c r="L41" s="687"/>
      <c r="M41" s="58">
        <f>SUM(M30:M40)</f>
        <v>0</v>
      </c>
      <c r="N41" s="59"/>
      <c r="O41" s="58">
        <f t="shared" ref="O41:P41" si="4">SUM(O30:O40)</f>
        <v>0</v>
      </c>
      <c r="P41" s="58">
        <f t="shared" si="4"/>
        <v>0</v>
      </c>
      <c r="Q41" s="59"/>
      <c r="R41" s="220"/>
    </row>
    <row r="42" spans="1:19" ht="9.75" customHeight="1" x14ac:dyDescent="0.25">
      <c r="A42" s="160"/>
      <c r="B42" s="124"/>
      <c r="C42" s="124"/>
      <c r="D42" s="124"/>
      <c r="E42" s="124"/>
      <c r="F42" s="124"/>
      <c r="G42" s="54"/>
      <c r="H42" s="124"/>
      <c r="I42" s="124"/>
      <c r="J42" s="124"/>
      <c r="K42" s="124"/>
      <c r="L42" s="124"/>
      <c r="M42" s="124"/>
      <c r="N42" s="124"/>
      <c r="O42" s="124"/>
      <c r="P42" s="124"/>
      <c r="Q42" s="124"/>
      <c r="R42" s="220"/>
    </row>
    <row r="43" spans="1:19" s="124" customFormat="1" ht="15" customHeight="1" thickBot="1" x14ac:dyDescent="0.3">
      <c r="A43" s="160"/>
      <c r="B43" s="183"/>
      <c r="C43" s="183"/>
      <c r="D43" s="183"/>
      <c r="E43" s="183"/>
      <c r="F43" s="183"/>
      <c r="G43" s="54"/>
      <c r="H43" s="183"/>
      <c r="I43" s="183"/>
      <c r="J43" s="183"/>
      <c r="K43" s="183"/>
      <c r="L43" s="183"/>
      <c r="M43" s="183"/>
      <c r="N43" s="183"/>
      <c r="O43" s="183"/>
      <c r="P43" s="183"/>
      <c r="Q43" s="183"/>
      <c r="R43" s="220"/>
    </row>
    <row r="44" spans="1:19" s="124" customFormat="1" ht="47.25" customHeight="1" thickBot="1" x14ac:dyDescent="0.3">
      <c r="A44" s="160"/>
      <c r="B44" s="628" t="s">
        <v>90</v>
      </c>
      <c r="C44" s="629"/>
      <c r="D44" s="629"/>
      <c r="E44" s="629"/>
      <c r="F44" s="629"/>
      <c r="G44" s="629"/>
      <c r="H44" s="629"/>
      <c r="I44" s="629"/>
      <c r="J44" s="629"/>
      <c r="K44" s="629"/>
      <c r="L44" s="629"/>
      <c r="M44" s="629"/>
      <c r="N44" s="629"/>
      <c r="O44" s="629"/>
      <c r="P44" s="629"/>
      <c r="Q44" s="630"/>
      <c r="R44" s="234"/>
    </row>
    <row r="45" spans="1:19" s="124" customFormat="1" ht="15" customHeight="1" x14ac:dyDescent="0.25">
      <c r="A45" s="160"/>
      <c r="R45" s="234"/>
    </row>
    <row r="46" spans="1:19" s="124" customFormat="1" ht="15" customHeight="1" x14ac:dyDescent="0.25">
      <c r="A46" s="160"/>
      <c r="C46" s="620" t="s">
        <v>89</v>
      </c>
      <c r="D46" s="620"/>
      <c r="E46" s="620"/>
      <c r="F46" s="620"/>
      <c r="I46" s="236"/>
      <c r="J46" s="223"/>
      <c r="K46" s="620" t="s">
        <v>161</v>
      </c>
      <c r="L46" s="620"/>
      <c r="M46" s="620"/>
      <c r="N46" s="620"/>
      <c r="O46" s="620"/>
      <c r="Q46" s="402"/>
      <c r="R46" s="234"/>
      <c r="S46" s="235"/>
    </row>
    <row r="47" spans="1:19" s="124" customFormat="1" ht="15" customHeight="1" x14ac:dyDescent="0.25">
      <c r="A47" s="160"/>
      <c r="C47" s="620"/>
      <c r="D47" s="620"/>
      <c r="E47" s="620"/>
      <c r="F47" s="620"/>
      <c r="I47" s="236"/>
      <c r="J47" s="223"/>
      <c r="K47" s="620"/>
      <c r="L47" s="620"/>
      <c r="M47" s="620"/>
      <c r="N47" s="620"/>
      <c r="O47" s="620"/>
      <c r="Q47" s="402"/>
      <c r="R47" s="234"/>
      <c r="S47" s="235"/>
    </row>
    <row r="48" spans="1:19" s="124" customFormat="1" ht="15" customHeight="1" x14ac:dyDescent="0.25">
      <c r="A48" s="160"/>
      <c r="C48" s="620"/>
      <c r="D48" s="620"/>
      <c r="E48" s="620"/>
      <c r="F48" s="620"/>
      <c r="I48" s="236"/>
      <c r="J48" s="223"/>
      <c r="K48" s="620"/>
      <c r="L48" s="620"/>
      <c r="M48" s="620"/>
      <c r="N48" s="620"/>
      <c r="O48" s="620"/>
      <c r="Q48" s="402"/>
      <c r="R48" s="234"/>
      <c r="S48" s="235"/>
    </row>
    <row r="49" spans="1:19" s="124" customFormat="1" ht="15" customHeight="1" x14ac:dyDescent="0.25">
      <c r="A49" s="160"/>
      <c r="C49" s="620"/>
      <c r="D49" s="620"/>
      <c r="E49" s="620"/>
      <c r="F49" s="620"/>
      <c r="I49" s="236"/>
      <c r="J49" s="223"/>
      <c r="K49" s="620"/>
      <c r="L49" s="620"/>
      <c r="M49" s="620"/>
      <c r="N49" s="620"/>
      <c r="O49" s="620"/>
      <c r="Q49" s="402"/>
      <c r="R49" s="234"/>
      <c r="S49" s="235"/>
    </row>
    <row r="50" spans="1:19" s="124" customFormat="1" ht="15" customHeight="1" thickBot="1" x14ac:dyDescent="0.3">
      <c r="A50" s="160"/>
      <c r="C50" s="631"/>
      <c r="D50" s="631"/>
      <c r="E50" s="631"/>
      <c r="F50" s="631"/>
      <c r="I50" s="236"/>
      <c r="J50" s="223"/>
      <c r="K50" s="631"/>
      <c r="L50" s="631"/>
      <c r="M50" s="631"/>
      <c r="N50" s="631"/>
      <c r="O50" s="631"/>
      <c r="Q50" s="402"/>
      <c r="R50" s="234"/>
      <c r="S50" s="235"/>
    </row>
    <row r="51" spans="1:19" s="124" customFormat="1" ht="15" customHeight="1" x14ac:dyDescent="0.25">
      <c r="A51" s="160"/>
      <c r="C51" s="632" t="s">
        <v>84</v>
      </c>
      <c r="D51" s="632"/>
      <c r="E51" s="632"/>
      <c r="F51" s="632"/>
      <c r="K51" s="632" t="s">
        <v>84</v>
      </c>
      <c r="L51" s="632"/>
      <c r="M51" s="632"/>
      <c r="N51" s="632"/>
      <c r="O51" s="632"/>
      <c r="R51" s="234"/>
      <c r="S51" s="235"/>
    </row>
    <row r="52" spans="1:19" s="124" customFormat="1" ht="15" customHeight="1" x14ac:dyDescent="0.25">
      <c r="A52" s="160"/>
      <c r="C52" s="620" t="s">
        <v>86</v>
      </c>
      <c r="D52" s="620"/>
      <c r="E52" s="620"/>
      <c r="F52" s="620"/>
      <c r="K52" s="620" t="s">
        <v>86</v>
      </c>
      <c r="L52" s="620"/>
      <c r="M52" s="620"/>
      <c r="N52" s="620"/>
      <c r="O52" s="620"/>
      <c r="R52" s="234"/>
      <c r="S52" s="235"/>
    </row>
    <row r="53" spans="1:19" ht="16.5" customHeight="1" x14ac:dyDescent="0.25">
      <c r="A53" s="160"/>
      <c r="B53" s="124"/>
      <c r="C53" s="620" t="s">
        <v>85</v>
      </c>
      <c r="D53" s="620"/>
      <c r="E53" s="620"/>
      <c r="F53" s="620"/>
      <c r="I53" s="124"/>
      <c r="J53" s="124"/>
      <c r="K53" s="620" t="s">
        <v>159</v>
      </c>
      <c r="L53" s="620"/>
      <c r="M53" s="620"/>
      <c r="N53" s="620"/>
      <c r="O53" s="620"/>
      <c r="R53" s="234"/>
      <c r="S53" s="235"/>
    </row>
    <row r="54" spans="1:19" ht="12.75" thickBot="1" x14ac:dyDescent="0.3">
      <c r="A54" s="224"/>
      <c r="B54" s="225"/>
      <c r="C54" s="225"/>
      <c r="D54" s="225"/>
      <c r="E54" s="225"/>
      <c r="F54" s="225"/>
      <c r="G54" s="225"/>
      <c r="H54" s="225"/>
      <c r="I54" s="225"/>
      <c r="J54" s="225"/>
      <c r="K54" s="225"/>
      <c r="L54" s="225"/>
      <c r="M54" s="225"/>
      <c r="N54" s="225"/>
      <c r="O54" s="225"/>
      <c r="P54" s="225"/>
      <c r="Q54" s="225"/>
      <c r="R54" s="237"/>
    </row>
    <row r="55" spans="1:19" ht="12.75" thickTop="1" x14ac:dyDescent="0.25"/>
  </sheetData>
  <mergeCells count="58">
    <mergeCell ref="M2:N2"/>
    <mergeCell ref="O2:Q2"/>
    <mergeCell ref="B44:Q44"/>
    <mergeCell ref="B4:Q4"/>
    <mergeCell ref="B19:C19"/>
    <mergeCell ref="E17:H17"/>
    <mergeCell ref="K19:L19"/>
    <mergeCell ref="J17:M17"/>
    <mergeCell ref="B20:C20"/>
    <mergeCell ref="K20:L20"/>
    <mergeCell ref="B15:Q15"/>
    <mergeCell ref="O28:P28"/>
    <mergeCell ref="B30:C30"/>
    <mergeCell ref="K30:L30"/>
    <mergeCell ref="K31:L31"/>
    <mergeCell ref="K38:L38"/>
    <mergeCell ref="B26:Q26"/>
    <mergeCell ref="E28:H28"/>
    <mergeCell ref="C46:F50"/>
    <mergeCell ref="K32:L32"/>
    <mergeCell ref="K33:L33"/>
    <mergeCell ref="K34:L34"/>
    <mergeCell ref="K35:L35"/>
    <mergeCell ref="K36:L36"/>
    <mergeCell ref="J28:M28"/>
    <mergeCell ref="B41:C41"/>
    <mergeCell ref="K41:L41"/>
    <mergeCell ref="K37:L37"/>
    <mergeCell ref="K39:L39"/>
    <mergeCell ref="K40:L40"/>
    <mergeCell ref="K46:O50"/>
    <mergeCell ref="K22:L22"/>
    <mergeCell ref="B23:C23"/>
    <mergeCell ref="K23:L23"/>
    <mergeCell ref="B24:C24"/>
    <mergeCell ref="K24:L24"/>
    <mergeCell ref="B6:Q6"/>
    <mergeCell ref="E8:H8"/>
    <mergeCell ref="J8:M8"/>
    <mergeCell ref="O8:P8"/>
    <mergeCell ref="B21:C21"/>
    <mergeCell ref="K21:L21"/>
    <mergeCell ref="K51:O51"/>
    <mergeCell ref="K52:O52"/>
    <mergeCell ref="K53:O53"/>
    <mergeCell ref="E10:F10"/>
    <mergeCell ref="E11:F11"/>
    <mergeCell ref="J10:L10"/>
    <mergeCell ref="J11:L11"/>
    <mergeCell ref="C51:F51"/>
    <mergeCell ref="C52:F52"/>
    <mergeCell ref="C53:F53"/>
    <mergeCell ref="B13:C13"/>
    <mergeCell ref="E13:F13"/>
    <mergeCell ref="J13:K13"/>
    <mergeCell ref="B8:C11"/>
    <mergeCell ref="O17:P17"/>
    <mergeCell ref="B22:C22"/>
  </mergeCells>
  <printOptions horizontalCentered="1" verticalCentered="1"/>
  <pageMargins left="3.937007874015748E-2" right="3.937007874015748E-2" top="0.74803149606299213" bottom="0.74803149606299213" header="0.31496062992125984" footer="0.31496062992125984"/>
  <pageSetup scale="60" orientation="landscape" r:id="rId1"/>
  <headerFooter scaleWithDoc="0" alignWithMargins="0"/>
  <ignoredErrors>
    <ignoredError sqref="B20:C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pageSetUpPr fitToPage="1"/>
  </sheetPr>
  <dimension ref="A1:Z63"/>
  <sheetViews>
    <sheetView view="pageBreakPreview" topLeftCell="E22" zoomScale="90" zoomScaleNormal="90" zoomScaleSheetLayoutView="90" workbookViewId="0">
      <selection activeCell="V44" sqref="V44"/>
    </sheetView>
  </sheetViews>
  <sheetFormatPr baseColWidth="10" defaultRowHeight="12" x14ac:dyDescent="0.25"/>
  <cols>
    <col min="1" max="1" width="4" style="125" customWidth="1"/>
    <col min="2" max="2" width="20.140625" style="125" customWidth="1"/>
    <col min="3" max="3" width="17" style="125" customWidth="1"/>
    <col min="4" max="4" width="0.85546875" style="125" customWidth="1"/>
    <col min="5" max="13" width="11.42578125" style="125"/>
    <col min="14" max="16" width="10.7109375" style="125" customWidth="1"/>
    <col min="17" max="17" width="2.140625" style="125" customWidth="1"/>
    <col min="18" max="18" width="17.42578125" style="125" customWidth="1"/>
    <col min="19" max="19" width="15.140625" style="125" customWidth="1"/>
    <col min="20" max="20" width="1.85546875" style="125" customWidth="1"/>
    <col min="21" max="21" width="19.42578125" style="125" customWidth="1"/>
    <col min="22" max="22" width="15.140625" style="125" customWidth="1"/>
    <col min="23" max="23" width="4" style="125" customWidth="1"/>
    <col min="24" max="24" width="15.42578125" style="125" customWidth="1"/>
    <col min="25" max="25" width="16.5703125" style="125" customWidth="1"/>
    <col min="26" max="26" width="4" style="125" customWidth="1"/>
    <col min="27" max="16384" width="11.42578125" style="125"/>
  </cols>
  <sheetData>
    <row r="1" spans="1:26" ht="9.75" customHeight="1" thickTop="1" x14ac:dyDescent="0.25">
      <c r="A1" s="217"/>
      <c r="B1" s="218"/>
      <c r="C1" s="218"/>
      <c r="D1" s="218"/>
      <c r="E1" s="218"/>
      <c r="F1" s="218"/>
      <c r="G1" s="218"/>
      <c r="H1" s="218"/>
      <c r="I1" s="218"/>
      <c r="J1" s="218"/>
      <c r="K1" s="218"/>
      <c r="L1" s="218"/>
      <c r="M1" s="218"/>
      <c r="N1" s="218"/>
      <c r="O1" s="218"/>
      <c r="P1" s="218"/>
      <c r="Q1" s="218"/>
      <c r="R1" s="218"/>
      <c r="S1" s="218"/>
      <c r="T1" s="218"/>
      <c r="U1" s="218"/>
      <c r="V1" s="218"/>
      <c r="W1" s="218"/>
      <c r="X1" s="218"/>
      <c r="Y1" s="218"/>
      <c r="Z1" s="219"/>
    </row>
    <row r="2" spans="1:26" s="124" customFormat="1" ht="15" customHeight="1" x14ac:dyDescent="0.25">
      <c r="A2" s="160"/>
      <c r="R2" s="222"/>
      <c r="S2" s="222"/>
      <c r="T2" s="222"/>
      <c r="U2" s="222"/>
      <c r="V2" s="615" t="s">
        <v>93</v>
      </c>
      <c r="W2" s="615"/>
      <c r="X2" s="708">
        <f ca="1">TODAY()</f>
        <v>43046</v>
      </c>
      <c r="Y2" s="708"/>
      <c r="Z2" s="238"/>
    </row>
    <row r="3" spans="1:26" ht="9.9499999999999993" customHeight="1" thickBot="1" x14ac:dyDescent="0.3">
      <c r="A3" s="160"/>
      <c r="B3" s="124"/>
      <c r="C3" s="124"/>
      <c r="D3" s="124"/>
      <c r="E3" s="124"/>
      <c r="F3" s="124"/>
      <c r="G3" s="124"/>
      <c r="H3" s="124"/>
      <c r="I3" s="124"/>
      <c r="J3" s="124"/>
      <c r="K3" s="124"/>
      <c r="L3" s="124"/>
      <c r="M3" s="124"/>
      <c r="N3" s="124"/>
      <c r="O3" s="124"/>
      <c r="P3" s="124"/>
      <c r="Q3" s="124"/>
      <c r="R3" s="124"/>
      <c r="S3" s="124"/>
      <c r="T3" s="124"/>
      <c r="U3" s="124"/>
      <c r="V3" s="124"/>
      <c r="W3" s="124"/>
      <c r="X3" s="124"/>
      <c r="Y3" s="124"/>
      <c r="Z3" s="220"/>
    </row>
    <row r="4" spans="1:26" ht="20.100000000000001" customHeight="1" thickBot="1" x14ac:dyDescent="0.3">
      <c r="A4" s="160"/>
      <c r="B4" s="657" t="s">
        <v>300</v>
      </c>
      <c r="C4" s="661"/>
      <c r="D4" s="661"/>
      <c r="E4" s="661"/>
      <c r="F4" s="661"/>
      <c r="G4" s="661"/>
      <c r="H4" s="661"/>
      <c r="I4" s="661"/>
      <c r="J4" s="661"/>
      <c r="K4" s="661"/>
      <c r="L4" s="661"/>
      <c r="M4" s="661"/>
      <c r="N4" s="661"/>
      <c r="O4" s="661"/>
      <c r="P4" s="661"/>
      <c r="Q4" s="661"/>
      <c r="R4" s="661"/>
      <c r="S4" s="661"/>
      <c r="T4" s="661"/>
      <c r="U4" s="661"/>
      <c r="V4" s="661"/>
      <c r="W4" s="661"/>
      <c r="X4" s="661"/>
      <c r="Y4" s="658"/>
      <c r="Z4" s="220"/>
    </row>
    <row r="5" spans="1:26" ht="15" customHeight="1" thickBot="1" x14ac:dyDescent="0.3">
      <c r="A5" s="160"/>
      <c r="B5" s="52"/>
      <c r="C5" s="52"/>
      <c r="D5" s="52"/>
      <c r="E5" s="52"/>
      <c r="F5" s="52"/>
      <c r="G5" s="52"/>
      <c r="H5" s="52"/>
      <c r="I5" s="52"/>
      <c r="J5" s="52"/>
      <c r="K5" s="52"/>
      <c r="L5" s="52"/>
      <c r="M5" s="52"/>
      <c r="N5" s="52"/>
      <c r="O5" s="52"/>
      <c r="P5" s="52"/>
      <c r="Q5" s="52"/>
      <c r="R5" s="52"/>
      <c r="S5" s="52"/>
      <c r="T5" s="52"/>
      <c r="U5" s="52"/>
      <c r="V5" s="52"/>
      <c r="W5" s="52"/>
      <c r="X5" s="124"/>
      <c r="Y5" s="124"/>
      <c r="Z5" s="220"/>
    </row>
    <row r="6" spans="1:26" ht="15" customHeight="1" thickBot="1" x14ac:dyDescent="0.3">
      <c r="A6" s="160"/>
      <c r="B6" s="657" t="s">
        <v>8</v>
      </c>
      <c r="C6" s="658"/>
      <c r="D6" s="52"/>
      <c r="E6" s="657" t="s">
        <v>12</v>
      </c>
      <c r="F6" s="661"/>
      <c r="G6" s="661"/>
      <c r="H6" s="661"/>
      <c r="I6" s="661"/>
      <c r="J6" s="661"/>
      <c r="K6" s="661"/>
      <c r="L6" s="661"/>
      <c r="M6" s="661"/>
      <c r="N6" s="661"/>
      <c r="O6" s="661"/>
      <c r="P6" s="658"/>
      <c r="Q6" s="52"/>
      <c r="R6" s="52"/>
      <c r="S6" s="52"/>
      <c r="T6" s="52"/>
      <c r="U6" s="52"/>
      <c r="V6" s="52"/>
      <c r="W6" s="52"/>
      <c r="X6" s="124"/>
      <c r="Y6" s="124"/>
      <c r="Z6" s="220"/>
    </row>
    <row r="7" spans="1:26" ht="15" customHeight="1" thickBot="1" x14ac:dyDescent="0.3">
      <c r="A7" s="160"/>
      <c r="B7" s="713" t="s">
        <v>10</v>
      </c>
      <c r="C7" s="714"/>
      <c r="D7" s="54"/>
      <c r="E7" s="239"/>
      <c r="F7" s="240"/>
      <c r="G7" s="240"/>
      <c r="H7" s="240"/>
      <c r="I7" s="240"/>
      <c r="J7" s="240"/>
      <c r="K7" s="240"/>
      <c r="L7" s="240"/>
      <c r="M7" s="240"/>
      <c r="N7" s="240"/>
      <c r="O7" s="240"/>
      <c r="P7" s="240"/>
      <c r="Q7" s="52"/>
      <c r="R7" s="52"/>
      <c r="S7" s="52"/>
      <c r="T7" s="52"/>
      <c r="U7" s="52"/>
      <c r="V7" s="52"/>
      <c r="W7" s="52"/>
      <c r="Y7" s="124"/>
      <c r="Z7" s="220"/>
    </row>
    <row r="8" spans="1:26" ht="15" customHeight="1" thickBot="1" x14ac:dyDescent="0.3">
      <c r="A8" s="160"/>
      <c r="B8" s="202" t="s">
        <v>66</v>
      </c>
      <c r="C8" s="203" t="s">
        <v>26</v>
      </c>
      <c r="D8" s="54"/>
      <c r="E8" s="200" t="s">
        <v>33</v>
      </c>
      <c r="F8" s="473" t="s">
        <v>34</v>
      </c>
      <c r="G8" s="473" t="s">
        <v>35</v>
      </c>
      <c r="H8" s="473" t="s">
        <v>36</v>
      </c>
      <c r="I8" s="473" t="s">
        <v>37</v>
      </c>
      <c r="J8" s="473" t="s">
        <v>38</v>
      </c>
      <c r="K8" s="473" t="s">
        <v>39</v>
      </c>
      <c r="L8" s="473" t="s">
        <v>40</v>
      </c>
      <c r="M8" s="473" t="s">
        <v>41</v>
      </c>
      <c r="N8" s="473" t="s">
        <v>42</v>
      </c>
      <c r="O8" s="473" t="s">
        <v>43</v>
      </c>
      <c r="P8" s="474" t="s">
        <v>44</v>
      </c>
      <c r="Q8" s="52"/>
      <c r="R8" s="700" t="s">
        <v>230</v>
      </c>
      <c r="S8" s="701"/>
      <c r="T8" s="52"/>
      <c r="U8" s="700" t="s">
        <v>67</v>
      </c>
      <c r="V8" s="701"/>
      <c r="W8" s="52"/>
      <c r="Y8" s="124"/>
      <c r="Z8" s="220"/>
    </row>
    <row r="9" spans="1:26" ht="15" customHeight="1" x14ac:dyDescent="0.25">
      <c r="A9" s="160"/>
      <c r="B9" s="260" t="s">
        <v>66</v>
      </c>
      <c r="C9" s="18" t="s">
        <v>65</v>
      </c>
      <c r="D9" s="54"/>
      <c r="E9" s="479">
        <v>14563</v>
      </c>
      <c r="F9" s="477">
        <v>14883</v>
      </c>
      <c r="G9" s="477">
        <v>14004</v>
      </c>
      <c r="H9" s="477">
        <v>16483</v>
      </c>
      <c r="I9" s="477">
        <v>17924</v>
      </c>
      <c r="J9" s="477">
        <v>16644</v>
      </c>
      <c r="K9" s="477">
        <v>16724</v>
      </c>
      <c r="L9" s="477">
        <v>16644</v>
      </c>
      <c r="M9" s="477">
        <v>16003</v>
      </c>
      <c r="N9" s="477">
        <v>16725</v>
      </c>
      <c r="O9" s="477">
        <v>16004</v>
      </c>
      <c r="P9" s="478">
        <v>17520</v>
      </c>
      <c r="Q9" s="52"/>
      <c r="R9" s="702" t="s">
        <v>48</v>
      </c>
      <c r="S9" s="703"/>
      <c r="T9" s="52"/>
      <c r="U9" s="241">
        <f>SUM(E9:P9)</f>
        <v>194121</v>
      </c>
      <c r="V9" s="18" t="s">
        <v>377</v>
      </c>
      <c r="W9" s="52"/>
      <c r="Y9" s="124"/>
      <c r="Z9" s="220"/>
    </row>
    <row r="10" spans="1:26" ht="15" customHeight="1" x14ac:dyDescent="0.25">
      <c r="A10" s="160"/>
      <c r="B10" s="261" t="s">
        <v>66</v>
      </c>
      <c r="C10" s="19" t="s">
        <v>65</v>
      </c>
      <c r="D10" s="54"/>
      <c r="E10" s="97"/>
      <c r="F10" s="76"/>
      <c r="G10" s="76"/>
      <c r="H10" s="76"/>
      <c r="I10" s="76"/>
      <c r="J10" s="76"/>
      <c r="K10" s="76"/>
      <c r="L10" s="76"/>
      <c r="M10" s="76"/>
      <c r="N10" s="76"/>
      <c r="O10" s="76"/>
      <c r="P10" s="98"/>
      <c r="Q10" s="52"/>
      <c r="R10" s="704" t="s">
        <v>155</v>
      </c>
      <c r="S10" s="705"/>
      <c r="T10" s="52"/>
      <c r="U10" s="242">
        <f>SUM(E10:P10)</f>
        <v>0</v>
      </c>
      <c r="V10" s="19" t="s">
        <v>377</v>
      </c>
      <c r="W10" s="52"/>
      <c r="Y10" s="124"/>
      <c r="Z10" s="220"/>
    </row>
    <row r="11" spans="1:26" ht="15" customHeight="1" x14ac:dyDescent="0.25">
      <c r="A11" s="160"/>
      <c r="B11" s="261" t="s">
        <v>66</v>
      </c>
      <c r="C11" s="19" t="s">
        <v>65</v>
      </c>
      <c r="D11" s="54"/>
      <c r="E11" s="97"/>
      <c r="F11" s="76"/>
      <c r="G11" s="76"/>
      <c r="H11" s="76"/>
      <c r="I11" s="76"/>
      <c r="J11" s="76"/>
      <c r="K11" s="76"/>
      <c r="L11" s="76"/>
      <c r="M11" s="76"/>
      <c r="N11" s="76"/>
      <c r="O11" s="76"/>
      <c r="P11" s="98"/>
      <c r="Q11" s="52"/>
      <c r="R11" s="704" t="s">
        <v>155</v>
      </c>
      <c r="S11" s="705"/>
      <c r="T11" s="52"/>
      <c r="U11" s="242">
        <f>SUM(E11:P11)/1000</f>
        <v>0</v>
      </c>
      <c r="V11" s="19" t="s">
        <v>377</v>
      </c>
      <c r="W11" s="52"/>
      <c r="Y11" s="124"/>
      <c r="Z11" s="220"/>
    </row>
    <row r="12" spans="1:26" ht="15" customHeight="1" thickBot="1" x14ac:dyDescent="0.3">
      <c r="A12" s="160"/>
      <c r="B12" s="262" t="s">
        <v>66</v>
      </c>
      <c r="C12" s="40" t="s">
        <v>65</v>
      </c>
      <c r="D12" s="54"/>
      <c r="E12" s="95"/>
      <c r="F12" s="65"/>
      <c r="G12" s="65"/>
      <c r="H12" s="65"/>
      <c r="I12" s="65"/>
      <c r="J12" s="65"/>
      <c r="K12" s="65"/>
      <c r="L12" s="65"/>
      <c r="M12" s="65"/>
      <c r="N12" s="65"/>
      <c r="O12" s="65"/>
      <c r="P12" s="96"/>
      <c r="Q12" s="52"/>
      <c r="R12" s="706" t="s">
        <v>155</v>
      </c>
      <c r="S12" s="707"/>
      <c r="T12" s="52"/>
      <c r="U12" s="243">
        <f>SUM(E12:P12)</f>
        <v>0</v>
      </c>
      <c r="V12" s="40" t="s">
        <v>377</v>
      </c>
      <c r="W12" s="52"/>
      <c r="Y12" s="124"/>
      <c r="Z12" s="220"/>
    </row>
    <row r="13" spans="1:26" ht="15" customHeight="1" thickBot="1" x14ac:dyDescent="0.3">
      <c r="A13" s="160"/>
      <c r="B13" s="52"/>
      <c r="C13" s="52"/>
      <c r="D13" s="52"/>
      <c r="E13" s="52"/>
      <c r="F13" s="52"/>
      <c r="G13" s="52"/>
      <c r="H13" s="52"/>
      <c r="I13" s="52"/>
      <c r="J13" s="52"/>
      <c r="K13" s="52"/>
      <c r="L13" s="52"/>
      <c r="M13" s="52"/>
      <c r="N13" s="52"/>
      <c r="O13" s="52"/>
      <c r="P13" s="52"/>
      <c r="Q13" s="52"/>
      <c r="T13" s="52"/>
      <c r="U13" s="43">
        <f>SUM(U9:U12)</f>
        <v>194121</v>
      </c>
      <c r="V13" s="44" t="s">
        <v>227</v>
      </c>
      <c r="W13" s="52"/>
      <c r="Y13" s="124"/>
      <c r="Z13" s="220"/>
    </row>
    <row r="14" spans="1:26" ht="15" customHeight="1" thickBot="1" x14ac:dyDescent="0.3">
      <c r="A14" s="160"/>
      <c r="B14" s="713" t="str">
        <f>B7</f>
        <v>Uso de Electricidad</v>
      </c>
      <c r="C14" s="714"/>
      <c r="D14" s="244"/>
      <c r="E14" s="700" t="s">
        <v>13</v>
      </c>
      <c r="F14" s="712"/>
      <c r="G14" s="712"/>
      <c r="H14" s="712"/>
      <c r="I14" s="712"/>
      <c r="J14" s="712"/>
      <c r="K14" s="712"/>
      <c r="L14" s="712"/>
      <c r="M14" s="712"/>
      <c r="N14" s="712"/>
      <c r="O14" s="712"/>
      <c r="P14" s="701"/>
      <c r="Q14" s="52"/>
      <c r="R14" s="700" t="s">
        <v>230</v>
      </c>
      <c r="S14" s="701"/>
      <c r="T14" s="52"/>
      <c r="U14" s="245"/>
      <c r="V14" s="240"/>
      <c r="W14" s="52"/>
      <c r="Y14" s="124"/>
      <c r="Z14" s="220"/>
    </row>
    <row r="15" spans="1:26" ht="15" customHeight="1" x14ac:dyDescent="0.25">
      <c r="A15" s="160"/>
      <c r="B15" s="246" t="str">
        <f t="shared" ref="B15:C18" si="0">B9</f>
        <v>Indicar N° medidor</v>
      </c>
      <c r="C15" s="18" t="str">
        <f t="shared" si="0"/>
        <v>kWh/mes</v>
      </c>
      <c r="D15" s="52"/>
      <c r="E15" s="99">
        <f>E9-'Formulario C2'!D28</f>
        <v>9563</v>
      </c>
      <c r="F15" s="99">
        <f>F9-'Formulario C2'!E28</f>
        <v>9883</v>
      </c>
      <c r="G15" s="99">
        <f>G9-'Formulario C2'!F28</f>
        <v>9004</v>
      </c>
      <c r="H15" s="99">
        <f>H9-'Formulario C2'!G28</f>
        <v>11483</v>
      </c>
      <c r="I15" s="99">
        <f>I9-'Formulario C2'!H28</f>
        <v>12924</v>
      </c>
      <c r="J15" s="99">
        <f>J9-'Formulario C2'!I28</f>
        <v>11644</v>
      </c>
      <c r="K15" s="99">
        <f>K9-'Formulario C2'!J28</f>
        <v>11724</v>
      </c>
      <c r="L15" s="99">
        <f>L9-'Formulario C2'!K28</f>
        <v>11644</v>
      </c>
      <c r="M15" s="99">
        <f>M9-'Formulario C2'!L28</f>
        <v>11003</v>
      </c>
      <c r="N15" s="99">
        <f>N9-'Formulario C2'!M28</f>
        <v>11725</v>
      </c>
      <c r="O15" s="99">
        <f>O9-'Formulario C2'!N28</f>
        <v>11004</v>
      </c>
      <c r="P15" s="99">
        <f>P9-'Formulario C2'!O28</f>
        <v>12520</v>
      </c>
      <c r="Q15" s="52"/>
      <c r="R15" s="702" t="s">
        <v>155</v>
      </c>
      <c r="S15" s="703"/>
      <c r="T15" s="52"/>
      <c r="U15" s="241">
        <f>SUM(E15:P15)</f>
        <v>134121</v>
      </c>
      <c r="V15" s="18" t="s">
        <v>377</v>
      </c>
      <c r="W15" s="52"/>
      <c r="Y15" s="124"/>
      <c r="Z15" s="220"/>
    </row>
    <row r="16" spans="1:26" ht="15" customHeight="1" x14ac:dyDescent="0.25">
      <c r="A16" s="160"/>
      <c r="B16" s="247" t="str">
        <f t="shared" si="0"/>
        <v>Indicar N° medidor</v>
      </c>
      <c r="C16" s="19" t="str">
        <f t="shared" si="0"/>
        <v>kWh/mes</v>
      </c>
      <c r="D16" s="52"/>
      <c r="E16" s="102">
        <f>E10-'Formulario C2'!D29</f>
        <v>0</v>
      </c>
      <c r="F16" s="103">
        <f>F10-'Formulario C2'!E29</f>
        <v>0</v>
      </c>
      <c r="G16" s="103">
        <f>G10-'Formulario C2'!F29</f>
        <v>0</v>
      </c>
      <c r="H16" s="103">
        <f>H10-'Formulario C2'!G29</f>
        <v>0</v>
      </c>
      <c r="I16" s="103">
        <f>I10-'Formulario C2'!H29</f>
        <v>0</v>
      </c>
      <c r="J16" s="103">
        <f>J10-'Formulario C2'!I29</f>
        <v>0</v>
      </c>
      <c r="K16" s="103">
        <f>K10-'Formulario C2'!J29</f>
        <v>0</v>
      </c>
      <c r="L16" s="103">
        <f>L10-'Formulario C2'!K29</f>
        <v>0</v>
      </c>
      <c r="M16" s="103">
        <f>M10-'Formulario C2'!L29</f>
        <v>0</v>
      </c>
      <c r="N16" s="103">
        <f>N10-'Formulario C2'!M29</f>
        <v>0</v>
      </c>
      <c r="O16" s="103">
        <f>O10-'Formulario C2'!N29</f>
        <v>0</v>
      </c>
      <c r="P16" s="104">
        <f>P10-'Formulario C2'!O29</f>
        <v>0</v>
      </c>
      <c r="Q16" s="52"/>
      <c r="R16" s="704" t="s">
        <v>155</v>
      </c>
      <c r="S16" s="705"/>
      <c r="T16" s="52"/>
      <c r="U16" s="248">
        <f>SUM(E16:P16)</f>
        <v>0</v>
      </c>
      <c r="V16" s="19" t="s">
        <v>377</v>
      </c>
      <c r="W16" s="52"/>
      <c r="Y16" s="124"/>
      <c r="Z16" s="220"/>
    </row>
    <row r="17" spans="1:26" ht="15" customHeight="1" x14ac:dyDescent="0.25">
      <c r="A17" s="160"/>
      <c r="B17" s="247" t="str">
        <f t="shared" si="0"/>
        <v>Indicar N° medidor</v>
      </c>
      <c r="C17" s="19" t="str">
        <f t="shared" si="0"/>
        <v>kWh/mes</v>
      </c>
      <c r="D17" s="52"/>
      <c r="E17" s="102">
        <f>E11-'Formulario C2'!D30</f>
        <v>0</v>
      </c>
      <c r="F17" s="103">
        <f>F11-'Formulario C2'!E30</f>
        <v>0</v>
      </c>
      <c r="G17" s="103">
        <f>G11-'Formulario C2'!F30</f>
        <v>0</v>
      </c>
      <c r="H17" s="103">
        <f>H11-'Formulario C2'!G30</f>
        <v>0</v>
      </c>
      <c r="I17" s="103">
        <f>I11-'Formulario C2'!H30</f>
        <v>0</v>
      </c>
      <c r="J17" s="103">
        <f>J11-'Formulario C2'!I30</f>
        <v>0</v>
      </c>
      <c r="K17" s="103">
        <f>K11-'Formulario C2'!J30</f>
        <v>0</v>
      </c>
      <c r="L17" s="103">
        <f>L11-'Formulario C2'!K30</f>
        <v>0</v>
      </c>
      <c r="M17" s="103">
        <f>M11-'Formulario C2'!L30</f>
        <v>0</v>
      </c>
      <c r="N17" s="103">
        <f>N11-'Formulario C2'!M30</f>
        <v>0</v>
      </c>
      <c r="O17" s="103">
        <f>O11-'Formulario C2'!N30</f>
        <v>0</v>
      </c>
      <c r="P17" s="104">
        <f>P11-'Formulario C2'!O30</f>
        <v>0</v>
      </c>
      <c r="Q17" s="52"/>
      <c r="R17" s="704" t="s">
        <v>155</v>
      </c>
      <c r="S17" s="705"/>
      <c r="T17" s="52"/>
      <c r="U17" s="248">
        <f>SUM(E17:P17)</f>
        <v>0</v>
      </c>
      <c r="V17" s="19" t="s">
        <v>377</v>
      </c>
      <c r="W17" s="52"/>
      <c r="Y17" s="124"/>
      <c r="Z17" s="220"/>
    </row>
    <row r="18" spans="1:26" ht="15" customHeight="1" thickBot="1" x14ac:dyDescent="0.3">
      <c r="A18" s="160"/>
      <c r="B18" s="249" t="str">
        <f t="shared" si="0"/>
        <v>Indicar N° medidor</v>
      </c>
      <c r="C18" s="40" t="str">
        <f t="shared" si="0"/>
        <v>kWh/mes</v>
      </c>
      <c r="D18" s="250"/>
      <c r="E18" s="105">
        <f>E12-'Formulario C2'!D31</f>
        <v>0</v>
      </c>
      <c r="F18" s="106">
        <f>F12-'Formulario C2'!E31</f>
        <v>0</v>
      </c>
      <c r="G18" s="106">
        <f>G12-'Formulario C2'!F31</f>
        <v>0</v>
      </c>
      <c r="H18" s="106">
        <f>H12-'Formulario C2'!G31</f>
        <v>0</v>
      </c>
      <c r="I18" s="106">
        <f>I12-'Formulario C2'!H31</f>
        <v>0</v>
      </c>
      <c r="J18" s="106">
        <f>J12-'Formulario C2'!I31</f>
        <v>0</v>
      </c>
      <c r="K18" s="106">
        <f>K12-'Formulario C2'!J31</f>
        <v>0</v>
      </c>
      <c r="L18" s="106">
        <f>L12-'Formulario C2'!K31</f>
        <v>0</v>
      </c>
      <c r="M18" s="106">
        <f>M12-'Formulario C2'!L31</f>
        <v>0</v>
      </c>
      <c r="N18" s="106">
        <f>N12-'Formulario C2'!M31</f>
        <v>0</v>
      </c>
      <c r="O18" s="106">
        <f>O12-'Formulario C2'!N31</f>
        <v>0</v>
      </c>
      <c r="P18" s="107">
        <f>P12-'Formulario C2'!O31</f>
        <v>0</v>
      </c>
      <c r="Q18" s="52"/>
      <c r="R18" s="706" t="s">
        <v>155</v>
      </c>
      <c r="S18" s="707"/>
      <c r="T18" s="52"/>
      <c r="U18" s="39">
        <f>SUM(E18:P18)</f>
        <v>0</v>
      </c>
      <c r="V18" s="40" t="s">
        <v>377</v>
      </c>
      <c r="W18" s="52"/>
      <c r="Y18" s="124"/>
      <c r="Z18" s="220"/>
    </row>
    <row r="19" spans="1:26" ht="15" customHeight="1" thickBot="1" x14ac:dyDescent="0.3">
      <c r="A19" s="160"/>
      <c r="B19" s="52"/>
      <c r="C19" s="52"/>
      <c r="D19" s="52"/>
      <c r="E19" s="52"/>
      <c r="F19" s="52"/>
      <c r="G19" s="52"/>
      <c r="H19" s="52"/>
      <c r="I19" s="52"/>
      <c r="J19" s="52"/>
      <c r="K19" s="52"/>
      <c r="L19" s="52"/>
      <c r="M19" s="52"/>
      <c r="N19" s="52"/>
      <c r="O19" s="52"/>
      <c r="P19" s="52"/>
      <c r="Q19" s="52"/>
      <c r="T19" s="52"/>
      <c r="U19" s="43">
        <f>SUM(U15:U18)</f>
        <v>134121</v>
      </c>
      <c r="V19" s="44" t="s">
        <v>377</v>
      </c>
      <c r="W19" s="52"/>
      <c r="X19" s="476"/>
      <c r="Y19" s="124"/>
      <c r="Z19" s="220"/>
    </row>
    <row r="20" spans="1:26" ht="15" customHeight="1" thickBot="1" x14ac:dyDescent="0.3">
      <c r="A20" s="160"/>
      <c r="B20" s="657" t="s">
        <v>8</v>
      </c>
      <c r="C20" s="658"/>
      <c r="D20" s="52"/>
      <c r="E20" s="657" t="s">
        <v>12</v>
      </c>
      <c r="F20" s="661"/>
      <c r="G20" s="661"/>
      <c r="H20" s="661"/>
      <c r="I20" s="661"/>
      <c r="J20" s="661"/>
      <c r="K20" s="661"/>
      <c r="L20" s="661"/>
      <c r="M20" s="661"/>
      <c r="N20" s="661"/>
      <c r="O20" s="661"/>
      <c r="P20" s="658"/>
      <c r="Q20" s="52"/>
      <c r="R20" s="52"/>
      <c r="S20" s="52"/>
      <c r="T20" s="52"/>
      <c r="U20" s="52"/>
      <c r="V20" s="52"/>
      <c r="W20" s="52"/>
      <c r="X20" s="124"/>
      <c r="Y20" s="124"/>
      <c r="Z20" s="220"/>
    </row>
    <row r="21" spans="1:26" ht="15" customHeight="1" thickBot="1" x14ac:dyDescent="0.3">
      <c r="A21" s="160"/>
      <c r="B21" s="713" t="str">
        <f>'Formulario B'!B26:Q26</f>
        <v>Uso de Combustible</v>
      </c>
      <c r="C21" s="714"/>
      <c r="D21" s="54"/>
      <c r="E21" s="239"/>
      <c r="F21" s="240"/>
      <c r="G21" s="240"/>
      <c r="H21" s="240"/>
      <c r="I21" s="240"/>
      <c r="J21" s="240"/>
      <c r="K21" s="240"/>
      <c r="L21" s="251"/>
      <c r="M21" s="251"/>
      <c r="N21" s="251"/>
      <c r="O21" s="251"/>
      <c r="P21" s="251"/>
      <c r="Q21" s="52"/>
      <c r="R21" s="251"/>
      <c r="S21" s="251"/>
      <c r="T21" s="251"/>
      <c r="U21" s="251"/>
      <c r="V21" s="251"/>
      <c r="W21" s="251"/>
      <c r="X21" s="251"/>
      <c r="Y21" s="251"/>
      <c r="Z21" s="220"/>
    </row>
    <row r="22" spans="1:26" ht="15" customHeight="1" thickBot="1" x14ac:dyDescent="0.3">
      <c r="A22" s="160"/>
      <c r="B22" s="202" t="str">
        <f>'Formulario B'!B30:C30</f>
        <v>Tipo de combustible</v>
      </c>
      <c r="C22" s="203" t="s">
        <v>26</v>
      </c>
      <c r="D22" s="54"/>
      <c r="E22" s="200" t="s">
        <v>33</v>
      </c>
      <c r="F22" s="204" t="s">
        <v>34</v>
      </c>
      <c r="G22" s="204" t="s">
        <v>35</v>
      </c>
      <c r="H22" s="204" t="s">
        <v>36</v>
      </c>
      <c r="I22" s="204" t="s">
        <v>37</v>
      </c>
      <c r="J22" s="204" t="s">
        <v>38</v>
      </c>
      <c r="K22" s="204" t="s">
        <v>39</v>
      </c>
      <c r="L22" s="204" t="s">
        <v>40</v>
      </c>
      <c r="M22" s="204" t="s">
        <v>41</v>
      </c>
      <c r="N22" s="204" t="s">
        <v>42</v>
      </c>
      <c r="O22" s="204" t="s">
        <v>43</v>
      </c>
      <c r="P22" s="201" t="s">
        <v>44</v>
      </c>
      <c r="Q22" s="52"/>
      <c r="R22" s="700" t="s">
        <v>67</v>
      </c>
      <c r="S22" s="701"/>
      <c r="T22" s="252"/>
      <c r="U22" s="46" t="s">
        <v>31</v>
      </c>
      <c r="V22" s="46" t="s">
        <v>26</v>
      </c>
      <c r="W22" s="251"/>
      <c r="X22" s="700" t="s">
        <v>67</v>
      </c>
      <c r="Y22" s="701"/>
      <c r="Z22" s="220"/>
    </row>
    <row r="23" spans="1:26" ht="15" customHeight="1" x14ac:dyDescent="0.25">
      <c r="A23" s="160"/>
      <c r="B23" s="246" t="s">
        <v>15</v>
      </c>
      <c r="C23" s="18" t="s">
        <v>68</v>
      </c>
      <c r="D23" s="54"/>
      <c r="E23" s="23"/>
      <c r="F23" s="24"/>
      <c r="G23" s="24"/>
      <c r="H23" s="24"/>
      <c r="I23" s="24"/>
      <c r="J23" s="24"/>
      <c r="K23" s="24"/>
      <c r="L23" s="24"/>
      <c r="M23" s="24"/>
      <c r="N23" s="24"/>
      <c r="O23" s="24"/>
      <c r="P23" s="25"/>
      <c r="Q23" s="52"/>
      <c r="R23" s="33">
        <f t="shared" ref="R23:R32" si="1">SUM(E23:P23)</f>
        <v>0</v>
      </c>
      <c r="S23" s="18" t="s">
        <v>70</v>
      </c>
      <c r="T23" s="34"/>
      <c r="U23" s="263">
        <v>13.19</v>
      </c>
      <c r="V23" s="253" t="s">
        <v>27</v>
      </c>
      <c r="W23" s="36"/>
      <c r="X23" s="33">
        <f t="shared" ref="X23:X32" si="2">R23*U23</f>
        <v>0</v>
      </c>
      <c r="Y23" s="18" t="s">
        <v>377</v>
      </c>
      <c r="Z23" s="220"/>
    </row>
    <row r="24" spans="1:26" ht="15" customHeight="1" x14ac:dyDescent="0.25">
      <c r="A24" s="160"/>
      <c r="B24" s="247" t="s">
        <v>17</v>
      </c>
      <c r="C24" s="19" t="s">
        <v>76</v>
      </c>
      <c r="D24" s="54"/>
      <c r="E24" s="26"/>
      <c r="F24" s="27"/>
      <c r="G24" s="27"/>
      <c r="H24" s="27"/>
      <c r="I24" s="27"/>
      <c r="J24" s="27"/>
      <c r="K24" s="27"/>
      <c r="L24" s="27"/>
      <c r="M24" s="27"/>
      <c r="N24" s="27"/>
      <c r="O24" s="27"/>
      <c r="P24" s="28"/>
      <c r="Q24" s="54"/>
      <c r="R24" s="37">
        <f t="shared" si="1"/>
        <v>0</v>
      </c>
      <c r="S24" s="19" t="s">
        <v>77</v>
      </c>
      <c r="T24" s="34"/>
      <c r="U24" s="264">
        <v>9.7200000000000006</v>
      </c>
      <c r="V24" s="254" t="s">
        <v>74</v>
      </c>
      <c r="W24" s="36"/>
      <c r="X24" s="37">
        <f t="shared" si="2"/>
        <v>0</v>
      </c>
      <c r="Y24" s="19" t="s">
        <v>377</v>
      </c>
      <c r="Z24" s="220"/>
    </row>
    <row r="25" spans="1:26" ht="15" customHeight="1" x14ac:dyDescent="0.25">
      <c r="A25" s="160"/>
      <c r="B25" s="247" t="s">
        <v>17</v>
      </c>
      <c r="C25" s="19" t="s">
        <v>69</v>
      </c>
      <c r="D25" s="54"/>
      <c r="E25" s="26"/>
      <c r="F25" s="27"/>
      <c r="G25" s="27"/>
      <c r="H25" s="27"/>
      <c r="I25" s="27"/>
      <c r="J25" s="27"/>
      <c r="K25" s="27"/>
      <c r="L25" s="27"/>
      <c r="M25" s="27"/>
      <c r="N25" s="27"/>
      <c r="O25" s="27"/>
      <c r="P25" s="28"/>
      <c r="Q25" s="54"/>
      <c r="R25" s="37">
        <f t="shared" si="1"/>
        <v>0</v>
      </c>
      <c r="S25" s="19" t="s">
        <v>71</v>
      </c>
      <c r="T25" s="34"/>
      <c r="U25" s="264">
        <v>7.74</v>
      </c>
      <c r="V25" s="254" t="s">
        <v>28</v>
      </c>
      <c r="W25" s="36"/>
      <c r="X25" s="37">
        <f t="shared" si="2"/>
        <v>0</v>
      </c>
      <c r="Y25" s="19" t="s">
        <v>377</v>
      </c>
      <c r="Z25" s="220"/>
    </row>
    <row r="26" spans="1:26" ht="15" customHeight="1" x14ac:dyDescent="0.25">
      <c r="A26" s="160"/>
      <c r="B26" s="247" t="s">
        <v>18</v>
      </c>
      <c r="C26" s="19" t="s">
        <v>68</v>
      </c>
      <c r="D26" s="54"/>
      <c r="E26" s="26"/>
      <c r="F26" s="27"/>
      <c r="G26" s="27"/>
      <c r="H26" s="27"/>
      <c r="I26" s="27"/>
      <c r="J26" s="27"/>
      <c r="K26" s="27"/>
      <c r="L26" s="27"/>
      <c r="M26" s="27"/>
      <c r="N26" s="27"/>
      <c r="O26" s="27"/>
      <c r="P26" s="28"/>
      <c r="Q26" s="54"/>
      <c r="R26" s="37">
        <f t="shared" si="1"/>
        <v>0</v>
      </c>
      <c r="S26" s="19" t="s">
        <v>70</v>
      </c>
      <c r="T26" s="34"/>
      <c r="U26" s="264">
        <v>14.07</v>
      </c>
      <c r="V26" s="254" t="s">
        <v>29</v>
      </c>
      <c r="W26" s="36"/>
      <c r="X26" s="37">
        <f t="shared" si="2"/>
        <v>0</v>
      </c>
      <c r="Y26" s="19" t="s">
        <v>377</v>
      </c>
      <c r="Z26" s="220"/>
    </row>
    <row r="27" spans="1:26" ht="15" customHeight="1" x14ac:dyDescent="0.25">
      <c r="A27" s="160"/>
      <c r="B27" s="247" t="s">
        <v>19</v>
      </c>
      <c r="C27" s="19" t="s">
        <v>69</v>
      </c>
      <c r="D27" s="54"/>
      <c r="E27" s="26"/>
      <c r="F27" s="27"/>
      <c r="G27" s="27"/>
      <c r="H27" s="27"/>
      <c r="I27" s="27"/>
      <c r="J27" s="27"/>
      <c r="K27" s="27"/>
      <c r="L27" s="27"/>
      <c r="M27" s="27"/>
      <c r="N27" s="27"/>
      <c r="O27" s="27"/>
      <c r="P27" s="28"/>
      <c r="Q27" s="54"/>
      <c r="R27" s="37">
        <f t="shared" si="1"/>
        <v>0</v>
      </c>
      <c r="S27" s="19" t="s">
        <v>71</v>
      </c>
      <c r="T27" s="34"/>
      <c r="U27" s="264">
        <v>5.81</v>
      </c>
      <c r="V27" s="254" t="s">
        <v>28</v>
      </c>
      <c r="W27" s="36"/>
      <c r="X27" s="37">
        <f t="shared" si="2"/>
        <v>0</v>
      </c>
      <c r="Y27" s="19" t="s">
        <v>377</v>
      </c>
      <c r="Z27" s="220"/>
    </row>
    <row r="28" spans="1:26" ht="15" customHeight="1" x14ac:dyDescent="0.25">
      <c r="A28" s="160"/>
      <c r="B28" s="247" t="s">
        <v>20</v>
      </c>
      <c r="C28" s="19" t="s">
        <v>69</v>
      </c>
      <c r="D28" s="54"/>
      <c r="E28" s="26"/>
      <c r="F28" s="27"/>
      <c r="G28" s="27"/>
      <c r="H28" s="27"/>
      <c r="I28" s="27"/>
      <c r="J28" s="27"/>
      <c r="K28" s="27"/>
      <c r="L28" s="27"/>
      <c r="M28" s="27"/>
      <c r="N28" s="27"/>
      <c r="O28" s="27"/>
      <c r="P28" s="28"/>
      <c r="Q28" s="54"/>
      <c r="R28" s="37">
        <f t="shared" si="1"/>
        <v>0</v>
      </c>
      <c r="S28" s="19" t="s">
        <v>71</v>
      </c>
      <c r="T28" s="34"/>
      <c r="U28" s="264">
        <v>10.86</v>
      </c>
      <c r="V28" s="254" t="s">
        <v>28</v>
      </c>
      <c r="W28" s="36"/>
      <c r="X28" s="37">
        <f t="shared" si="2"/>
        <v>0</v>
      </c>
      <c r="Y28" s="19" t="s">
        <v>377</v>
      </c>
      <c r="Z28" s="220"/>
    </row>
    <row r="29" spans="1:26" ht="15" customHeight="1" x14ac:dyDescent="0.25">
      <c r="A29" s="160"/>
      <c r="B29" s="247" t="s">
        <v>21</v>
      </c>
      <c r="C29" s="19" t="s">
        <v>76</v>
      </c>
      <c r="D29" s="54"/>
      <c r="E29" s="26"/>
      <c r="F29" s="27"/>
      <c r="G29" s="27"/>
      <c r="H29" s="27"/>
      <c r="I29" s="27"/>
      <c r="J29" s="27"/>
      <c r="K29" s="27"/>
      <c r="L29" s="27"/>
      <c r="M29" s="27"/>
      <c r="N29" s="27"/>
      <c r="O29" s="27"/>
      <c r="P29" s="28"/>
      <c r="Q29" s="54"/>
      <c r="R29" s="37">
        <f t="shared" si="1"/>
        <v>0</v>
      </c>
      <c r="S29" s="19" t="s">
        <v>77</v>
      </c>
      <c r="T29" s="34"/>
      <c r="U29" s="264">
        <v>10.65</v>
      </c>
      <c r="V29" s="254" t="s">
        <v>74</v>
      </c>
      <c r="W29" s="36"/>
      <c r="X29" s="37">
        <f t="shared" si="2"/>
        <v>0</v>
      </c>
      <c r="Y29" s="19" t="s">
        <v>377</v>
      </c>
      <c r="Z29" s="220"/>
    </row>
    <row r="30" spans="1:26" ht="15" customHeight="1" x14ac:dyDescent="0.25">
      <c r="A30" s="160"/>
      <c r="B30" s="247" t="s">
        <v>22</v>
      </c>
      <c r="C30" s="19" t="s">
        <v>68</v>
      </c>
      <c r="D30" s="54"/>
      <c r="E30" s="26"/>
      <c r="F30" s="27"/>
      <c r="G30" s="27"/>
      <c r="H30" s="27"/>
      <c r="I30" s="27"/>
      <c r="J30" s="27"/>
      <c r="K30" s="27"/>
      <c r="L30" s="27"/>
      <c r="M30" s="27"/>
      <c r="N30" s="27"/>
      <c r="O30" s="27"/>
      <c r="P30" s="28"/>
      <c r="Q30" s="54"/>
      <c r="R30" s="37">
        <f t="shared" si="1"/>
        <v>0</v>
      </c>
      <c r="S30" s="19" t="s">
        <v>70</v>
      </c>
      <c r="T30" s="34"/>
      <c r="U30" s="264">
        <v>4.07</v>
      </c>
      <c r="V30" s="254" t="s">
        <v>29</v>
      </c>
      <c r="W30" s="36"/>
      <c r="X30" s="37">
        <f t="shared" si="2"/>
        <v>0</v>
      </c>
      <c r="Y30" s="19" t="s">
        <v>377</v>
      </c>
      <c r="Z30" s="220"/>
    </row>
    <row r="31" spans="1:26" ht="15" customHeight="1" x14ac:dyDescent="0.25">
      <c r="A31" s="160"/>
      <c r="B31" s="247" t="s">
        <v>23</v>
      </c>
      <c r="C31" s="19" t="s">
        <v>68</v>
      </c>
      <c r="D31" s="54"/>
      <c r="E31" s="26"/>
      <c r="F31" s="27"/>
      <c r="G31" s="27"/>
      <c r="H31" s="27"/>
      <c r="I31" s="27"/>
      <c r="J31" s="27"/>
      <c r="K31" s="27"/>
      <c r="L31" s="27"/>
      <c r="M31" s="27"/>
      <c r="N31" s="27"/>
      <c r="O31" s="27"/>
      <c r="P31" s="28"/>
      <c r="Q31" s="54"/>
      <c r="R31" s="37">
        <f t="shared" si="1"/>
        <v>0</v>
      </c>
      <c r="S31" s="19" t="s">
        <v>70</v>
      </c>
      <c r="T31" s="34"/>
      <c r="U31" s="264"/>
      <c r="V31" s="254" t="s">
        <v>29</v>
      </c>
      <c r="W31" s="36"/>
      <c r="X31" s="37">
        <f t="shared" si="2"/>
        <v>0</v>
      </c>
      <c r="Y31" s="19" t="s">
        <v>377</v>
      </c>
      <c r="Z31" s="220"/>
    </row>
    <row r="32" spans="1:26" ht="15" customHeight="1" thickBot="1" x14ac:dyDescent="0.3">
      <c r="A32" s="160"/>
      <c r="B32" s="262" t="s">
        <v>24</v>
      </c>
      <c r="C32" s="269" t="s">
        <v>30</v>
      </c>
      <c r="D32" s="54"/>
      <c r="E32" s="29"/>
      <c r="F32" s="30"/>
      <c r="G32" s="30"/>
      <c r="H32" s="30"/>
      <c r="I32" s="30"/>
      <c r="J32" s="30"/>
      <c r="K32" s="30"/>
      <c r="L32" s="30"/>
      <c r="M32" s="30"/>
      <c r="N32" s="30"/>
      <c r="O32" s="30"/>
      <c r="P32" s="31"/>
      <c r="Q32" s="54"/>
      <c r="R32" s="39">
        <f t="shared" si="1"/>
        <v>0</v>
      </c>
      <c r="S32" s="269" t="s">
        <v>30</v>
      </c>
      <c r="T32" s="255"/>
      <c r="U32" s="265"/>
      <c r="V32" s="270" t="s">
        <v>192</v>
      </c>
      <c r="W32" s="42"/>
      <c r="X32" s="39">
        <f t="shared" si="2"/>
        <v>0</v>
      </c>
      <c r="Y32" s="19" t="s">
        <v>377</v>
      </c>
      <c r="Z32" s="220"/>
    </row>
    <row r="33" spans="1:26" ht="15" customHeight="1" thickBot="1" x14ac:dyDescent="0.3">
      <c r="A33" s="160"/>
      <c r="B33" s="32"/>
      <c r="C33" s="32"/>
      <c r="D33" s="32"/>
      <c r="E33" s="32"/>
      <c r="F33" s="32"/>
      <c r="G33" s="32"/>
      <c r="H33" s="32"/>
      <c r="I33" s="32"/>
      <c r="J33" s="32"/>
      <c r="K33" s="32"/>
      <c r="L33" s="32"/>
      <c r="M33" s="32"/>
      <c r="N33" s="32"/>
      <c r="O33" s="32"/>
      <c r="P33" s="32"/>
      <c r="Q33" s="32"/>
      <c r="R33" s="32"/>
      <c r="S33" s="32"/>
      <c r="T33" s="255"/>
      <c r="U33" s="32"/>
      <c r="V33" s="255"/>
      <c r="W33" s="42"/>
      <c r="X33" s="43">
        <f>SUM(X23:X32)</f>
        <v>0</v>
      </c>
      <c r="Y33" s="44" t="s">
        <v>377</v>
      </c>
      <c r="Z33" s="220"/>
    </row>
    <row r="34" spans="1:26" ht="15" customHeight="1" thickBot="1" x14ac:dyDescent="0.3">
      <c r="A34" s="160"/>
      <c r="B34" s="713" t="str">
        <f>B21</f>
        <v>Uso de Combustible</v>
      </c>
      <c r="C34" s="714"/>
      <c r="D34" s="52"/>
      <c r="E34" s="715" t="s">
        <v>13</v>
      </c>
      <c r="F34" s="716"/>
      <c r="G34" s="716"/>
      <c r="H34" s="716"/>
      <c r="I34" s="716"/>
      <c r="J34" s="716"/>
      <c r="K34" s="716"/>
      <c r="L34" s="716"/>
      <c r="M34" s="716"/>
      <c r="N34" s="716"/>
      <c r="O34" s="716"/>
      <c r="P34" s="717"/>
      <c r="Q34" s="240"/>
      <c r="R34" s="240"/>
      <c r="S34" s="240"/>
      <c r="T34" s="240"/>
      <c r="U34" s="245"/>
      <c r="V34" s="240"/>
      <c r="W34" s="233"/>
      <c r="X34" s="245"/>
      <c r="Y34" s="240"/>
      <c r="Z34" s="220"/>
    </row>
    <row r="35" spans="1:26" ht="15" customHeight="1" x14ac:dyDescent="0.25">
      <c r="A35" s="160"/>
      <c r="B35" s="246" t="s">
        <v>15</v>
      </c>
      <c r="C35" s="18" t="str">
        <f>C23</f>
        <v>kg/mes</v>
      </c>
      <c r="D35" s="52"/>
      <c r="E35" s="99">
        <f>E23-'Formulario C2'!D14</f>
        <v>0</v>
      </c>
      <c r="F35" s="100">
        <f>F23-'Formulario C2'!E14</f>
        <v>0</v>
      </c>
      <c r="G35" s="100">
        <f>G23-'Formulario C2'!F14</f>
        <v>0</v>
      </c>
      <c r="H35" s="100">
        <f>H23-'Formulario C2'!G14</f>
        <v>0</v>
      </c>
      <c r="I35" s="100">
        <f>I23-'Formulario C2'!H14</f>
        <v>0</v>
      </c>
      <c r="J35" s="100">
        <f>J23-'Formulario C2'!I14</f>
        <v>0</v>
      </c>
      <c r="K35" s="100">
        <f>K23-'Formulario C2'!J14</f>
        <v>0</v>
      </c>
      <c r="L35" s="100">
        <f>L23-'Formulario C2'!K14</f>
        <v>0</v>
      </c>
      <c r="M35" s="100">
        <f>M23-'Formulario C2'!L14</f>
        <v>0</v>
      </c>
      <c r="N35" s="100">
        <f>N23-'Formulario C2'!M14</f>
        <v>0</v>
      </c>
      <c r="O35" s="100">
        <f>O23-'Formulario C2'!N14</f>
        <v>0</v>
      </c>
      <c r="P35" s="101">
        <f>P23-'Formulario C2'!O14</f>
        <v>0</v>
      </c>
      <c r="Q35" s="54"/>
      <c r="R35" s="33">
        <f t="shared" ref="R35:R44" si="3">SUM(E35:P35)</f>
        <v>0</v>
      </c>
      <c r="S35" s="18" t="s">
        <v>70</v>
      </c>
      <c r="T35" s="34"/>
      <c r="U35" s="20">
        <f>U23</f>
        <v>13.19</v>
      </c>
      <c r="V35" s="35" t="s">
        <v>27</v>
      </c>
      <c r="W35" s="36"/>
      <c r="X35" s="33">
        <f t="shared" ref="X35:X44" si="4">R35*U35</f>
        <v>0</v>
      </c>
      <c r="Y35" s="18" t="s">
        <v>377</v>
      </c>
      <c r="Z35" s="220"/>
    </row>
    <row r="36" spans="1:26" ht="15" customHeight="1" x14ac:dyDescent="0.25">
      <c r="A36" s="160"/>
      <c r="B36" s="247" t="s">
        <v>17</v>
      </c>
      <c r="C36" s="19" t="str">
        <f t="shared" ref="C36:C43" si="5">C24</f>
        <v>lts/mes</v>
      </c>
      <c r="D36" s="52"/>
      <c r="E36" s="102">
        <f>E24-'Formulario C2'!D15</f>
        <v>0</v>
      </c>
      <c r="F36" s="103">
        <f>F24-'Formulario C2'!E15</f>
        <v>0</v>
      </c>
      <c r="G36" s="103">
        <f>G24-'Formulario C2'!F15</f>
        <v>0</v>
      </c>
      <c r="H36" s="103">
        <f>H24-'Formulario C2'!G15</f>
        <v>0</v>
      </c>
      <c r="I36" s="103">
        <f>I24-'Formulario C2'!H15</f>
        <v>0</v>
      </c>
      <c r="J36" s="103">
        <f>J24-'Formulario C2'!I15</f>
        <v>0</v>
      </c>
      <c r="K36" s="103">
        <f>K24-'Formulario C2'!J15</f>
        <v>0</v>
      </c>
      <c r="L36" s="103">
        <f>L24-'Formulario C2'!K15</f>
        <v>0</v>
      </c>
      <c r="M36" s="103">
        <f>M24-'Formulario C2'!L15</f>
        <v>0</v>
      </c>
      <c r="N36" s="103">
        <f>N24-'Formulario C2'!M15</f>
        <v>0</v>
      </c>
      <c r="O36" s="103">
        <f>O24-'Formulario C2'!N15</f>
        <v>0</v>
      </c>
      <c r="P36" s="104">
        <f>P24-'Formulario C2'!O15</f>
        <v>0</v>
      </c>
      <c r="Q36" s="54"/>
      <c r="R36" s="37">
        <f t="shared" si="3"/>
        <v>0</v>
      </c>
      <c r="S36" s="19" t="s">
        <v>77</v>
      </c>
      <c r="T36" s="34"/>
      <c r="U36" s="21">
        <f t="shared" ref="U36:U44" si="6">U24</f>
        <v>9.7200000000000006</v>
      </c>
      <c r="V36" s="38" t="s">
        <v>74</v>
      </c>
      <c r="W36" s="36"/>
      <c r="X36" s="37">
        <f t="shared" si="4"/>
        <v>0</v>
      </c>
      <c r="Y36" s="19" t="s">
        <v>377</v>
      </c>
      <c r="Z36" s="220"/>
    </row>
    <row r="37" spans="1:26" ht="15" customHeight="1" x14ac:dyDescent="0.25">
      <c r="A37" s="160"/>
      <c r="B37" s="247" t="s">
        <v>17</v>
      </c>
      <c r="C37" s="19" t="str">
        <f t="shared" si="5"/>
        <v>m3/mes</v>
      </c>
      <c r="D37" s="52"/>
      <c r="E37" s="102">
        <f>E25-'Formulario C2'!D16</f>
        <v>0</v>
      </c>
      <c r="F37" s="103">
        <f>F25-'Formulario C2'!E16</f>
        <v>0</v>
      </c>
      <c r="G37" s="103">
        <f>G25-'Formulario C2'!F16</f>
        <v>0</v>
      </c>
      <c r="H37" s="103">
        <f>H25-'Formulario C2'!G16</f>
        <v>0</v>
      </c>
      <c r="I37" s="103">
        <f>I25-'Formulario C2'!H16</f>
        <v>0</v>
      </c>
      <c r="J37" s="103">
        <f>J25-'Formulario C2'!I16</f>
        <v>0</v>
      </c>
      <c r="K37" s="103">
        <f>K25-'Formulario C2'!J16</f>
        <v>0</v>
      </c>
      <c r="L37" s="103">
        <f>L25-'Formulario C2'!K16</f>
        <v>0</v>
      </c>
      <c r="M37" s="103">
        <f>M25-'Formulario C2'!L16</f>
        <v>0</v>
      </c>
      <c r="N37" s="103">
        <f>N25-'Formulario C2'!M16</f>
        <v>0</v>
      </c>
      <c r="O37" s="103">
        <f>O25-'Formulario C2'!N16</f>
        <v>0</v>
      </c>
      <c r="P37" s="104">
        <f>P25-'Formulario C2'!O16</f>
        <v>0</v>
      </c>
      <c r="Q37" s="54"/>
      <c r="R37" s="37">
        <f t="shared" si="3"/>
        <v>0</v>
      </c>
      <c r="S37" s="19" t="s">
        <v>71</v>
      </c>
      <c r="T37" s="34"/>
      <c r="U37" s="21">
        <f t="shared" si="6"/>
        <v>7.74</v>
      </c>
      <c r="V37" s="38" t="s">
        <v>28</v>
      </c>
      <c r="W37" s="36"/>
      <c r="X37" s="37">
        <f t="shared" si="4"/>
        <v>0</v>
      </c>
      <c r="Y37" s="19" t="s">
        <v>377</v>
      </c>
      <c r="Z37" s="220"/>
    </row>
    <row r="38" spans="1:26" ht="15" customHeight="1" x14ac:dyDescent="0.25">
      <c r="A38" s="160"/>
      <c r="B38" s="247" t="s">
        <v>18</v>
      </c>
      <c r="C38" s="19" t="str">
        <f t="shared" si="5"/>
        <v>kg/mes</v>
      </c>
      <c r="D38" s="52"/>
      <c r="E38" s="102">
        <f>E26-'Formulario C2'!D17</f>
        <v>0</v>
      </c>
      <c r="F38" s="103">
        <f>F26-'Formulario C2'!E17</f>
        <v>0</v>
      </c>
      <c r="G38" s="103">
        <f>G26-'Formulario C2'!F17</f>
        <v>0</v>
      </c>
      <c r="H38" s="103">
        <f>H26-'Formulario C2'!G17</f>
        <v>0</v>
      </c>
      <c r="I38" s="103">
        <f>I26-'Formulario C2'!H17</f>
        <v>0</v>
      </c>
      <c r="J38" s="103">
        <f>J26-'Formulario C2'!I17</f>
        <v>0</v>
      </c>
      <c r="K38" s="103">
        <f>K26-'Formulario C2'!J17</f>
        <v>0</v>
      </c>
      <c r="L38" s="103">
        <f>L26-'Formulario C2'!K17</f>
        <v>0</v>
      </c>
      <c r="M38" s="103">
        <f>M26-'Formulario C2'!L17</f>
        <v>0</v>
      </c>
      <c r="N38" s="103">
        <f>N26-'Formulario C2'!M17</f>
        <v>0</v>
      </c>
      <c r="O38" s="103">
        <f>O26-'Formulario C2'!N17</f>
        <v>0</v>
      </c>
      <c r="P38" s="104">
        <f>P26-'Formulario C2'!O17</f>
        <v>0</v>
      </c>
      <c r="Q38" s="54"/>
      <c r="R38" s="37">
        <f t="shared" si="3"/>
        <v>0</v>
      </c>
      <c r="S38" s="19" t="s">
        <v>70</v>
      </c>
      <c r="T38" s="34"/>
      <c r="U38" s="21">
        <f t="shared" si="6"/>
        <v>14.07</v>
      </c>
      <c r="V38" s="38" t="s">
        <v>29</v>
      </c>
      <c r="W38" s="36"/>
      <c r="X38" s="37">
        <f t="shared" si="4"/>
        <v>0</v>
      </c>
      <c r="Y38" s="19" t="s">
        <v>377</v>
      </c>
      <c r="Z38" s="220"/>
    </row>
    <row r="39" spans="1:26" ht="15" customHeight="1" x14ac:dyDescent="0.25">
      <c r="A39" s="160"/>
      <c r="B39" s="247" t="s">
        <v>19</v>
      </c>
      <c r="C39" s="19" t="str">
        <f t="shared" si="5"/>
        <v>m3/mes</v>
      </c>
      <c r="D39" s="52"/>
      <c r="E39" s="102">
        <f>E27-'Formulario C2'!D18</f>
        <v>0</v>
      </c>
      <c r="F39" s="103">
        <f>F27-'Formulario C2'!E18</f>
        <v>0</v>
      </c>
      <c r="G39" s="103">
        <f>G27-'Formulario C2'!F18</f>
        <v>0</v>
      </c>
      <c r="H39" s="103">
        <f>H27-'Formulario C2'!G18</f>
        <v>0</v>
      </c>
      <c r="I39" s="103">
        <f>I27-'Formulario C2'!H18</f>
        <v>0</v>
      </c>
      <c r="J39" s="103">
        <f>J27-'Formulario C2'!I18</f>
        <v>0</v>
      </c>
      <c r="K39" s="103">
        <f>K27-'Formulario C2'!J18</f>
        <v>0</v>
      </c>
      <c r="L39" s="103">
        <f>L27-'Formulario C2'!K18</f>
        <v>0</v>
      </c>
      <c r="M39" s="103">
        <f>M27-'Formulario C2'!L18</f>
        <v>0</v>
      </c>
      <c r="N39" s="103">
        <f>N27-'Formulario C2'!M18</f>
        <v>0</v>
      </c>
      <c r="O39" s="103">
        <f>O27-'Formulario C2'!N18</f>
        <v>0</v>
      </c>
      <c r="P39" s="104">
        <f>P27-'Formulario C2'!O18</f>
        <v>0</v>
      </c>
      <c r="Q39" s="54"/>
      <c r="R39" s="37">
        <f t="shared" si="3"/>
        <v>0</v>
      </c>
      <c r="S39" s="19" t="s">
        <v>71</v>
      </c>
      <c r="T39" s="34"/>
      <c r="U39" s="21">
        <f t="shared" si="6"/>
        <v>5.81</v>
      </c>
      <c r="V39" s="38" t="s">
        <v>28</v>
      </c>
      <c r="W39" s="36"/>
      <c r="X39" s="37">
        <f t="shared" si="4"/>
        <v>0</v>
      </c>
      <c r="Y39" s="19" t="s">
        <v>377</v>
      </c>
      <c r="Z39" s="220"/>
    </row>
    <row r="40" spans="1:26" ht="15" customHeight="1" x14ac:dyDescent="0.25">
      <c r="A40" s="160"/>
      <c r="B40" s="247" t="s">
        <v>20</v>
      </c>
      <c r="C40" s="19" t="str">
        <f t="shared" si="5"/>
        <v>m3/mes</v>
      </c>
      <c r="D40" s="52"/>
      <c r="E40" s="102">
        <f>E28-'Formulario C2'!D19</f>
        <v>0</v>
      </c>
      <c r="F40" s="103">
        <f>F28-'Formulario C2'!E19</f>
        <v>0</v>
      </c>
      <c r="G40" s="103">
        <f>G28-'Formulario C2'!F19</f>
        <v>0</v>
      </c>
      <c r="H40" s="103">
        <f>H28-'Formulario C2'!G19</f>
        <v>0</v>
      </c>
      <c r="I40" s="103">
        <f>I28-'Formulario C2'!H19</f>
        <v>0</v>
      </c>
      <c r="J40" s="103">
        <f>J28-'Formulario C2'!I19</f>
        <v>0</v>
      </c>
      <c r="K40" s="103">
        <f>K28-'Formulario C2'!J19</f>
        <v>0</v>
      </c>
      <c r="L40" s="103">
        <f>L28-'Formulario C2'!K19</f>
        <v>0</v>
      </c>
      <c r="M40" s="103">
        <f>M28-'Formulario C2'!L19</f>
        <v>0</v>
      </c>
      <c r="N40" s="103">
        <f>N28-'Formulario C2'!M19</f>
        <v>0</v>
      </c>
      <c r="O40" s="103">
        <f>O28-'Formulario C2'!N19</f>
        <v>0</v>
      </c>
      <c r="P40" s="104">
        <f>P28-'Formulario C2'!O19</f>
        <v>0</v>
      </c>
      <c r="Q40" s="54"/>
      <c r="R40" s="37">
        <f t="shared" si="3"/>
        <v>0</v>
      </c>
      <c r="S40" s="19" t="s">
        <v>71</v>
      </c>
      <c r="T40" s="34"/>
      <c r="U40" s="21">
        <f t="shared" si="6"/>
        <v>10.86</v>
      </c>
      <c r="V40" s="38" t="s">
        <v>28</v>
      </c>
      <c r="W40" s="36"/>
      <c r="X40" s="37">
        <f t="shared" si="4"/>
        <v>0</v>
      </c>
      <c r="Y40" s="19" t="s">
        <v>377</v>
      </c>
      <c r="Z40" s="220"/>
    </row>
    <row r="41" spans="1:26" ht="15" customHeight="1" x14ac:dyDescent="0.25">
      <c r="A41" s="160"/>
      <c r="B41" s="247" t="s">
        <v>21</v>
      </c>
      <c r="C41" s="19" t="str">
        <f t="shared" si="5"/>
        <v>lts/mes</v>
      </c>
      <c r="D41" s="52"/>
      <c r="E41" s="102">
        <f>E29-'Formulario C2'!D20</f>
        <v>0</v>
      </c>
      <c r="F41" s="103">
        <f>F29-'Formulario C2'!E20</f>
        <v>0</v>
      </c>
      <c r="G41" s="103">
        <f>G29-'Formulario C2'!F20</f>
        <v>0</v>
      </c>
      <c r="H41" s="103">
        <f>H29-'Formulario C2'!G20</f>
        <v>0</v>
      </c>
      <c r="I41" s="103">
        <f>I29-'Formulario C2'!H20</f>
        <v>0</v>
      </c>
      <c r="J41" s="103">
        <f>J29-'Formulario C2'!I20</f>
        <v>0</v>
      </c>
      <c r="K41" s="103">
        <f>K29-'Formulario C2'!J20</f>
        <v>0</v>
      </c>
      <c r="L41" s="103">
        <f>L29-'Formulario C2'!K20</f>
        <v>0</v>
      </c>
      <c r="M41" s="103">
        <f>M29-'Formulario C2'!L20</f>
        <v>0</v>
      </c>
      <c r="N41" s="103">
        <f>N29-'Formulario C2'!M20</f>
        <v>0</v>
      </c>
      <c r="O41" s="103">
        <f>O29-'Formulario C2'!N20</f>
        <v>0</v>
      </c>
      <c r="P41" s="104">
        <f>P29-'Formulario C2'!O20</f>
        <v>0</v>
      </c>
      <c r="Q41" s="54"/>
      <c r="R41" s="37">
        <f t="shared" si="3"/>
        <v>0</v>
      </c>
      <c r="S41" s="19" t="s">
        <v>77</v>
      </c>
      <c r="T41" s="34"/>
      <c r="U41" s="21">
        <f t="shared" si="6"/>
        <v>10.65</v>
      </c>
      <c r="V41" s="38" t="s">
        <v>74</v>
      </c>
      <c r="W41" s="36"/>
      <c r="X41" s="37">
        <f t="shared" si="4"/>
        <v>0</v>
      </c>
      <c r="Y41" s="19" t="s">
        <v>377</v>
      </c>
      <c r="Z41" s="220"/>
    </row>
    <row r="42" spans="1:26" ht="15" customHeight="1" x14ac:dyDescent="0.25">
      <c r="A42" s="160"/>
      <c r="B42" s="247" t="s">
        <v>22</v>
      </c>
      <c r="C42" s="19" t="str">
        <f t="shared" si="5"/>
        <v>kg/mes</v>
      </c>
      <c r="D42" s="52"/>
      <c r="E42" s="102">
        <f>E30-'Formulario C2'!D21</f>
        <v>0</v>
      </c>
      <c r="F42" s="103">
        <f>F30-'Formulario C2'!E21</f>
        <v>0</v>
      </c>
      <c r="G42" s="103">
        <f>G30-'Formulario C2'!F21</f>
        <v>0</v>
      </c>
      <c r="H42" s="103">
        <f>H30-'Formulario C2'!G21</f>
        <v>0</v>
      </c>
      <c r="I42" s="103">
        <f>I30-'Formulario C2'!H21</f>
        <v>0</v>
      </c>
      <c r="J42" s="103">
        <f>J30-'Formulario C2'!I21</f>
        <v>0</v>
      </c>
      <c r="K42" s="103">
        <f>K30-'Formulario C2'!J21</f>
        <v>0</v>
      </c>
      <c r="L42" s="103">
        <f>L30-'Formulario C2'!K21</f>
        <v>0</v>
      </c>
      <c r="M42" s="103">
        <f>M30-'Formulario C2'!L21</f>
        <v>0</v>
      </c>
      <c r="N42" s="103">
        <f>N30-'Formulario C2'!M21</f>
        <v>0</v>
      </c>
      <c r="O42" s="103">
        <f>O30-'Formulario C2'!N21</f>
        <v>0</v>
      </c>
      <c r="P42" s="104">
        <f>P30-'Formulario C2'!O21</f>
        <v>0</v>
      </c>
      <c r="Q42" s="54"/>
      <c r="R42" s="37">
        <f t="shared" si="3"/>
        <v>0</v>
      </c>
      <c r="S42" s="19" t="s">
        <v>70</v>
      </c>
      <c r="T42" s="34"/>
      <c r="U42" s="21">
        <f t="shared" si="6"/>
        <v>4.07</v>
      </c>
      <c r="V42" s="38" t="s">
        <v>29</v>
      </c>
      <c r="W42" s="36"/>
      <c r="X42" s="37">
        <f t="shared" si="4"/>
        <v>0</v>
      </c>
      <c r="Y42" s="19" t="s">
        <v>377</v>
      </c>
      <c r="Z42" s="220"/>
    </row>
    <row r="43" spans="1:26" ht="15" customHeight="1" x14ac:dyDescent="0.25">
      <c r="A43" s="160"/>
      <c r="B43" s="247" t="s">
        <v>23</v>
      </c>
      <c r="C43" s="19" t="str">
        <f t="shared" si="5"/>
        <v>kg/mes</v>
      </c>
      <c r="D43" s="52"/>
      <c r="E43" s="102">
        <f>E31-'Formulario C2'!D22</f>
        <v>0</v>
      </c>
      <c r="F43" s="103">
        <f>F31-'Formulario C2'!E22</f>
        <v>0</v>
      </c>
      <c r="G43" s="103">
        <f>G31-'Formulario C2'!F22</f>
        <v>0</v>
      </c>
      <c r="H43" s="103">
        <f>H31-'Formulario C2'!G22</f>
        <v>0</v>
      </c>
      <c r="I43" s="103">
        <f>I31-'Formulario C2'!H22</f>
        <v>0</v>
      </c>
      <c r="J43" s="103">
        <f>J31-'Formulario C2'!I22</f>
        <v>0</v>
      </c>
      <c r="K43" s="103">
        <f>K31-'Formulario C2'!J22</f>
        <v>0</v>
      </c>
      <c r="L43" s="103">
        <f>L31-'Formulario C2'!K22</f>
        <v>0</v>
      </c>
      <c r="M43" s="103">
        <f>M31-'Formulario C2'!L22</f>
        <v>0</v>
      </c>
      <c r="N43" s="103">
        <f>N31-'Formulario C2'!M22</f>
        <v>0</v>
      </c>
      <c r="O43" s="103">
        <f>O31-'Formulario C2'!N22</f>
        <v>0</v>
      </c>
      <c r="P43" s="104">
        <f>P31-'Formulario C2'!O22</f>
        <v>0</v>
      </c>
      <c r="Q43" s="54"/>
      <c r="R43" s="37">
        <f t="shared" si="3"/>
        <v>0</v>
      </c>
      <c r="S43" s="19" t="s">
        <v>70</v>
      </c>
      <c r="T43" s="34"/>
      <c r="U43" s="21">
        <f t="shared" si="6"/>
        <v>0</v>
      </c>
      <c r="V43" s="38" t="s">
        <v>29</v>
      </c>
      <c r="W43" s="36"/>
      <c r="X43" s="37">
        <f t="shared" si="4"/>
        <v>0</v>
      </c>
      <c r="Y43" s="19" t="s">
        <v>377</v>
      </c>
      <c r="Z43" s="220"/>
    </row>
    <row r="44" spans="1:26" ht="15" customHeight="1" thickBot="1" x14ac:dyDescent="0.3">
      <c r="A44" s="160"/>
      <c r="B44" s="262" t="s">
        <v>24</v>
      </c>
      <c r="C44" s="269" t="s">
        <v>30</v>
      </c>
      <c r="D44" s="52"/>
      <c r="E44" s="105">
        <f>E32-'Formulario C2'!D23</f>
        <v>0</v>
      </c>
      <c r="F44" s="106">
        <f>F32-'Formulario C2'!E23</f>
        <v>0</v>
      </c>
      <c r="G44" s="106">
        <f>G32-'Formulario C2'!F23</f>
        <v>0</v>
      </c>
      <c r="H44" s="106">
        <f>H32-'Formulario C2'!G23</f>
        <v>0</v>
      </c>
      <c r="I44" s="106">
        <f>I32-'Formulario C2'!H23</f>
        <v>0</v>
      </c>
      <c r="J44" s="106">
        <f>J32-'Formulario C2'!I23</f>
        <v>0</v>
      </c>
      <c r="K44" s="106">
        <f>K32-'Formulario C2'!J23</f>
        <v>0</v>
      </c>
      <c r="L44" s="106">
        <f>L32-'Formulario C2'!K23</f>
        <v>0</v>
      </c>
      <c r="M44" s="106">
        <f>M32-'Formulario C2'!L23</f>
        <v>0</v>
      </c>
      <c r="N44" s="106">
        <f>N32-'Formulario C2'!M23</f>
        <v>0</v>
      </c>
      <c r="O44" s="106">
        <f>O32-'Formulario C2'!N23</f>
        <v>0</v>
      </c>
      <c r="P44" s="107">
        <f>P32-'Formulario C2'!O23</f>
        <v>0</v>
      </c>
      <c r="Q44" s="54"/>
      <c r="R44" s="39">
        <f t="shared" si="3"/>
        <v>0</v>
      </c>
      <c r="S44" s="40" t="s">
        <v>30</v>
      </c>
      <c r="T44" s="34"/>
      <c r="U44" s="22">
        <f t="shared" si="6"/>
        <v>0</v>
      </c>
      <c r="V44" s="41" t="s">
        <v>192</v>
      </c>
      <c r="W44" s="36"/>
      <c r="X44" s="39">
        <f t="shared" si="4"/>
        <v>0</v>
      </c>
      <c r="Y44" s="19" t="s">
        <v>377</v>
      </c>
      <c r="Z44" s="220"/>
    </row>
    <row r="45" spans="1:26" ht="15" customHeight="1" thickBot="1" x14ac:dyDescent="0.3">
      <c r="A45" s="256"/>
      <c r="B45" s="45"/>
      <c r="C45" s="45"/>
      <c r="D45" s="45"/>
      <c r="E45" s="45"/>
      <c r="F45" s="45"/>
      <c r="G45" s="45"/>
      <c r="H45" s="45"/>
      <c r="I45" s="45"/>
      <c r="J45" s="45"/>
      <c r="K45" s="45"/>
      <c r="L45" s="45"/>
      <c r="M45" s="45"/>
      <c r="N45" s="45"/>
      <c r="O45" s="45"/>
      <c r="P45" s="45"/>
      <c r="Q45" s="45"/>
      <c r="R45" s="45"/>
      <c r="S45" s="45"/>
      <c r="T45" s="42"/>
      <c r="U45" s="45"/>
      <c r="V45" s="42"/>
      <c r="W45" s="42"/>
      <c r="X45" s="43">
        <f>SUM(X35:X44)</f>
        <v>0</v>
      </c>
      <c r="Y45" s="44" t="s">
        <v>377</v>
      </c>
      <c r="Z45" s="220"/>
    </row>
    <row r="46" spans="1:26" ht="15" customHeight="1" thickBot="1" x14ac:dyDescent="0.3">
      <c r="A46" s="256"/>
      <c r="B46" s="54"/>
      <c r="C46" s="54"/>
      <c r="D46" s="54"/>
      <c r="E46" s="54"/>
      <c r="F46" s="54"/>
      <c r="G46" s="54"/>
      <c r="H46" s="54"/>
      <c r="I46" s="54"/>
      <c r="J46" s="54"/>
      <c r="K46" s="54"/>
      <c r="L46" s="54"/>
      <c r="M46" s="54"/>
      <c r="N46" s="54"/>
      <c r="O46" s="54"/>
      <c r="P46" s="54"/>
      <c r="Q46" s="54"/>
      <c r="R46" s="54"/>
      <c r="S46" s="54"/>
      <c r="T46" s="54"/>
      <c r="U46" s="54"/>
      <c r="V46" s="54"/>
      <c r="W46" s="54"/>
      <c r="X46" s="54"/>
      <c r="Y46" s="54"/>
      <c r="Z46" s="220"/>
    </row>
    <row r="47" spans="1:26" s="124" customFormat="1" ht="47.25" customHeight="1" thickBot="1" x14ac:dyDescent="0.3">
      <c r="A47" s="160"/>
      <c r="B47" s="710" t="s">
        <v>90</v>
      </c>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220"/>
    </row>
    <row r="48" spans="1:26" s="124" customFormat="1" ht="15" customHeight="1" x14ac:dyDescent="0.25">
      <c r="A48" s="160"/>
      <c r="Z48" s="220"/>
    </row>
    <row r="49" spans="1:26" s="124" customFormat="1" ht="15" customHeight="1" x14ac:dyDescent="0.25">
      <c r="A49" s="160"/>
      <c r="D49" s="257"/>
      <c r="E49" s="257"/>
      <c r="F49" s="257"/>
      <c r="G49" s="257"/>
      <c r="Z49" s="220"/>
    </row>
    <row r="50" spans="1:26" s="124" customFormat="1" ht="15" customHeight="1" x14ac:dyDescent="0.25">
      <c r="A50" s="160"/>
      <c r="D50" s="698" t="s">
        <v>89</v>
      </c>
      <c r="E50" s="698"/>
      <c r="F50" s="698"/>
      <c r="G50" s="698"/>
      <c r="H50" s="236"/>
      <c r="I50" s="223"/>
      <c r="J50" s="223"/>
      <c r="K50" s="223"/>
      <c r="L50" s="223"/>
      <c r="M50" s="223"/>
      <c r="O50" s="236"/>
      <c r="P50" s="236"/>
      <c r="Q50" s="266"/>
      <c r="R50" s="698" t="s">
        <v>91</v>
      </c>
      <c r="S50" s="698"/>
      <c r="T50" s="266"/>
      <c r="U50" s="236"/>
      <c r="V50" s="236"/>
      <c r="W50" s="236"/>
      <c r="X50" s="236"/>
      <c r="Z50" s="220"/>
    </row>
    <row r="51" spans="1:26" s="124" customFormat="1" ht="15" customHeight="1" x14ac:dyDescent="0.25">
      <c r="A51" s="160"/>
      <c r="D51" s="698"/>
      <c r="E51" s="698"/>
      <c r="F51" s="698"/>
      <c r="G51" s="698"/>
      <c r="H51" s="236"/>
      <c r="I51" s="223"/>
      <c r="J51" s="223"/>
      <c r="K51" s="223"/>
      <c r="L51" s="223"/>
      <c r="M51" s="223"/>
      <c r="N51" s="236"/>
      <c r="O51" s="236"/>
      <c r="P51" s="236"/>
      <c r="Q51" s="266"/>
      <c r="R51" s="698"/>
      <c r="S51" s="698"/>
      <c r="T51" s="266"/>
      <c r="U51" s="236"/>
      <c r="V51" s="236"/>
      <c r="W51" s="236"/>
      <c r="X51" s="236"/>
      <c r="Z51" s="220"/>
    </row>
    <row r="52" spans="1:26" s="124" customFormat="1" ht="15" customHeight="1" x14ac:dyDescent="0.25">
      <c r="A52" s="160"/>
      <c r="D52" s="698"/>
      <c r="E52" s="698"/>
      <c r="F52" s="698"/>
      <c r="G52" s="698"/>
      <c r="H52" s="236"/>
      <c r="I52" s="223"/>
      <c r="J52" s="223"/>
      <c r="K52" s="223"/>
      <c r="L52" s="223"/>
      <c r="M52" s="223"/>
      <c r="N52" s="236"/>
      <c r="O52" s="236"/>
      <c r="P52" s="236"/>
      <c r="Q52" s="266"/>
      <c r="R52" s="698"/>
      <c r="S52" s="698"/>
      <c r="T52" s="266"/>
      <c r="U52" s="236"/>
      <c r="V52" s="236"/>
      <c r="W52" s="236"/>
      <c r="X52" s="236"/>
      <c r="Z52" s="220"/>
    </row>
    <row r="53" spans="1:26" s="124" customFormat="1" ht="15" customHeight="1" x14ac:dyDescent="0.25">
      <c r="A53" s="160"/>
      <c r="D53" s="698"/>
      <c r="E53" s="698"/>
      <c r="F53" s="698"/>
      <c r="G53" s="698"/>
      <c r="H53" s="236"/>
      <c r="I53" s="223"/>
      <c r="J53" s="223"/>
      <c r="K53" s="223"/>
      <c r="L53" s="223"/>
      <c r="M53" s="223"/>
      <c r="N53" s="236"/>
      <c r="O53" s="236"/>
      <c r="P53" s="236"/>
      <c r="Q53" s="266"/>
      <c r="R53" s="698"/>
      <c r="S53" s="698"/>
      <c r="T53" s="266"/>
      <c r="U53" s="236"/>
      <c r="V53" s="236"/>
      <c r="W53" s="236"/>
      <c r="X53" s="236"/>
      <c r="Z53" s="220"/>
    </row>
    <row r="54" spans="1:26" s="124" customFormat="1" ht="15" customHeight="1" thickBot="1" x14ac:dyDescent="0.3">
      <c r="A54" s="160"/>
      <c r="D54" s="699"/>
      <c r="E54" s="699"/>
      <c r="F54" s="699"/>
      <c r="G54" s="699"/>
      <c r="H54" s="236"/>
      <c r="I54" s="223"/>
      <c r="J54" s="223"/>
      <c r="K54" s="223"/>
      <c r="L54" s="223"/>
      <c r="M54" s="223"/>
      <c r="N54" s="236"/>
      <c r="O54" s="236"/>
      <c r="P54" s="236"/>
      <c r="Q54" s="267"/>
      <c r="R54" s="699"/>
      <c r="S54" s="699"/>
      <c r="T54" s="267"/>
      <c r="U54" s="236"/>
      <c r="V54" s="236"/>
      <c r="W54" s="236"/>
      <c r="X54" s="236"/>
      <c r="Z54" s="220"/>
    </row>
    <row r="55" spans="1:26" s="124" customFormat="1" ht="15" customHeight="1" x14ac:dyDescent="0.25">
      <c r="A55" s="160"/>
      <c r="D55" s="709" t="s">
        <v>84</v>
      </c>
      <c r="E55" s="709"/>
      <c r="F55" s="709"/>
      <c r="G55" s="709"/>
      <c r="H55" s="236"/>
      <c r="I55" s="223"/>
      <c r="J55" s="223"/>
      <c r="K55" s="223"/>
      <c r="L55" s="223"/>
      <c r="M55" s="223"/>
      <c r="O55" s="236"/>
      <c r="P55" s="236"/>
      <c r="Q55" s="268"/>
      <c r="R55" s="709" t="s">
        <v>84</v>
      </c>
      <c r="S55" s="709"/>
      <c r="T55" s="268"/>
      <c r="U55" s="236"/>
      <c r="V55" s="236"/>
      <c r="W55" s="236"/>
      <c r="X55" s="236"/>
      <c r="Z55" s="220"/>
    </row>
    <row r="56" spans="1:26" s="124" customFormat="1" ht="15" customHeight="1" x14ac:dyDescent="0.25">
      <c r="A56" s="160"/>
      <c r="D56" s="698" t="s">
        <v>86</v>
      </c>
      <c r="E56" s="698"/>
      <c r="F56" s="698"/>
      <c r="G56" s="698"/>
      <c r="H56" s="236"/>
      <c r="I56" s="223"/>
      <c r="J56" s="223"/>
      <c r="K56" s="223"/>
      <c r="L56" s="223"/>
      <c r="M56" s="223"/>
      <c r="O56" s="236"/>
      <c r="P56" s="236"/>
      <c r="Q56" s="266"/>
      <c r="R56" s="698" t="s">
        <v>86</v>
      </c>
      <c r="S56" s="698"/>
      <c r="T56" s="266"/>
      <c r="U56" s="236"/>
      <c r="V56" s="236"/>
      <c r="W56" s="236"/>
      <c r="X56" s="236"/>
      <c r="Z56" s="220"/>
    </row>
    <row r="57" spans="1:26" ht="16.5" customHeight="1" x14ac:dyDescent="0.25">
      <c r="A57" s="160"/>
      <c r="B57" s="124"/>
      <c r="C57" s="124"/>
      <c r="D57" s="698" t="s">
        <v>85</v>
      </c>
      <c r="E57" s="698"/>
      <c r="F57" s="698"/>
      <c r="G57" s="698"/>
      <c r="H57" s="236"/>
      <c r="I57" s="223"/>
      <c r="J57" s="223"/>
      <c r="K57" s="223"/>
      <c r="L57" s="223"/>
      <c r="M57" s="223"/>
      <c r="N57" s="124"/>
      <c r="O57" s="236"/>
      <c r="P57" s="236"/>
      <c r="Q57" s="266"/>
      <c r="R57" s="698" t="s">
        <v>92</v>
      </c>
      <c r="S57" s="698"/>
      <c r="T57" s="266"/>
      <c r="U57" s="236"/>
      <c r="V57" s="236"/>
      <c r="W57" s="236"/>
      <c r="X57" s="236"/>
      <c r="Y57" s="124"/>
      <c r="Z57" s="220"/>
    </row>
    <row r="58" spans="1:26" ht="15" customHeight="1" thickBot="1" x14ac:dyDescent="0.3">
      <c r="A58" s="224"/>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9"/>
    </row>
    <row r="59" spans="1:26" ht="12.75" thickTop="1" x14ac:dyDescent="0.25">
      <c r="Y59" s="251"/>
    </row>
    <row r="60" spans="1:26" x14ac:dyDescent="0.25">
      <c r="Y60" s="251"/>
    </row>
    <row r="61" spans="1:26" x14ac:dyDescent="0.25">
      <c r="Y61" s="251"/>
    </row>
    <row r="62" spans="1:26" x14ac:dyDescent="0.25">
      <c r="Y62" s="251"/>
    </row>
    <row r="63" spans="1:26" x14ac:dyDescent="0.25">
      <c r="Y63" s="251"/>
    </row>
  </sheetData>
  <mergeCells count="35">
    <mergeCell ref="D57:G57"/>
    <mergeCell ref="D50:G54"/>
    <mergeCell ref="B4:Y4"/>
    <mergeCell ref="E6:P6"/>
    <mergeCell ref="U8:V8"/>
    <mergeCell ref="E14:P14"/>
    <mergeCell ref="E20:P20"/>
    <mergeCell ref="B6:C6"/>
    <mergeCell ref="B7:C7"/>
    <mergeCell ref="B14:C14"/>
    <mergeCell ref="E34:P34"/>
    <mergeCell ref="R22:S22"/>
    <mergeCell ref="B20:C20"/>
    <mergeCell ref="B21:C21"/>
    <mergeCell ref="B34:C34"/>
    <mergeCell ref="X22:Y22"/>
    <mergeCell ref="X2:Y2"/>
    <mergeCell ref="V2:W2"/>
    <mergeCell ref="R55:S55"/>
    <mergeCell ref="R56:S56"/>
    <mergeCell ref="B47:Y47"/>
    <mergeCell ref="D55:G55"/>
    <mergeCell ref="D56:G56"/>
    <mergeCell ref="R57:S57"/>
    <mergeCell ref="R50:S54"/>
    <mergeCell ref="R8:S8"/>
    <mergeCell ref="R9:S9"/>
    <mergeCell ref="R10:S10"/>
    <mergeCell ref="R11:S11"/>
    <mergeCell ref="R12:S12"/>
    <mergeCell ref="R14:S14"/>
    <mergeCell ref="R15:S15"/>
    <mergeCell ref="R16:S16"/>
    <mergeCell ref="R17:S17"/>
    <mergeCell ref="R18:S18"/>
  </mergeCells>
  <printOptions horizontalCentered="1"/>
  <pageMargins left="0.25" right="0.25" top="0.75" bottom="0.75" header="0.3" footer="0.3"/>
  <pageSetup scale="46" orientation="landscape" r:id="rId1"/>
  <ignoredErrors>
    <ignoredError sqref="B34" evalError="1"/>
    <ignoredError sqref="E16:P18 E35:P4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Datos!$D$3:$D$17</xm:f>
          </x14:formula1>
          <xm:sqref>R9:R12 R15:R18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pageSetUpPr fitToPage="1"/>
  </sheetPr>
  <dimension ref="A1:U57"/>
  <sheetViews>
    <sheetView view="pageBreakPreview" topLeftCell="A25" zoomScale="90" zoomScaleNormal="100" zoomScaleSheetLayoutView="90" workbookViewId="0">
      <selection activeCell="P44" sqref="P44"/>
    </sheetView>
  </sheetViews>
  <sheetFormatPr baseColWidth="10" defaultRowHeight="12" x14ac:dyDescent="0.25"/>
  <cols>
    <col min="1" max="1" width="3.42578125" style="125" customWidth="1"/>
    <col min="2" max="3" width="19.140625" style="125" customWidth="1"/>
    <col min="4" max="4" width="12.7109375" style="125" customWidth="1"/>
    <col min="5" max="5" width="11.42578125" style="125" customWidth="1"/>
    <col min="6" max="6" width="13.42578125" style="125" customWidth="1"/>
    <col min="7" max="7" width="14.42578125" style="125" customWidth="1"/>
    <col min="8" max="8" width="14.140625" style="125" customWidth="1"/>
    <col min="9" max="14" width="11.42578125" style="125" customWidth="1"/>
    <col min="15" max="15" width="13.140625" style="125" customWidth="1"/>
    <col min="16" max="16" width="11.42578125" style="125" customWidth="1"/>
    <col min="17" max="17" width="2.7109375" style="125" customWidth="1"/>
    <col min="18" max="16384" width="11.42578125" style="125"/>
  </cols>
  <sheetData>
    <row r="1" spans="1:21" ht="9.75" customHeight="1" thickTop="1" x14ac:dyDescent="0.25">
      <c r="A1" s="217"/>
      <c r="B1" s="218"/>
      <c r="C1" s="218"/>
      <c r="D1" s="218"/>
      <c r="E1" s="218"/>
      <c r="F1" s="218"/>
      <c r="G1" s="218"/>
      <c r="H1" s="218"/>
      <c r="I1" s="218"/>
      <c r="J1" s="218"/>
      <c r="K1" s="218"/>
      <c r="L1" s="218"/>
      <c r="M1" s="218"/>
      <c r="N1" s="218"/>
      <c r="O1" s="218"/>
      <c r="P1" s="218"/>
      <c r="Q1" s="219"/>
    </row>
    <row r="2" spans="1:21" s="124" customFormat="1" ht="15" customHeight="1" x14ac:dyDescent="0.25">
      <c r="A2" s="160"/>
      <c r="N2" s="232" t="s">
        <v>93</v>
      </c>
      <c r="O2" s="616">
        <f ca="1">TODAY()</f>
        <v>43046</v>
      </c>
      <c r="P2" s="616"/>
      <c r="Q2" s="720"/>
      <c r="R2" s="222"/>
      <c r="S2" s="222"/>
      <c r="T2" s="222"/>
      <c r="U2" s="222"/>
    </row>
    <row r="3" spans="1:21" ht="9.75" customHeight="1" thickBot="1" x14ac:dyDescent="0.3">
      <c r="A3" s="160"/>
      <c r="B3" s="124"/>
      <c r="C3" s="124"/>
      <c r="D3" s="124"/>
      <c r="E3" s="124"/>
      <c r="F3" s="124"/>
      <c r="G3" s="124"/>
      <c r="H3" s="124"/>
      <c r="I3" s="124"/>
      <c r="J3" s="124"/>
      <c r="K3" s="124"/>
      <c r="L3" s="124"/>
      <c r="M3" s="124"/>
      <c r="N3" s="124"/>
      <c r="O3" s="124"/>
      <c r="P3" s="124"/>
      <c r="Q3" s="220"/>
    </row>
    <row r="4" spans="1:21" ht="15" customHeight="1" thickBot="1" x14ac:dyDescent="0.3">
      <c r="A4" s="160"/>
      <c r="B4" s="657" t="s">
        <v>282</v>
      </c>
      <c r="C4" s="661"/>
      <c r="D4" s="661"/>
      <c r="E4" s="661"/>
      <c r="F4" s="661"/>
      <c r="G4" s="661"/>
      <c r="H4" s="661"/>
      <c r="I4" s="661"/>
      <c r="J4" s="661"/>
      <c r="K4" s="661"/>
      <c r="L4" s="661"/>
      <c r="M4" s="661"/>
      <c r="N4" s="661"/>
      <c r="O4" s="661"/>
      <c r="P4" s="658"/>
      <c r="Q4" s="220"/>
    </row>
    <row r="5" spans="1:21" ht="8.25" customHeight="1" thickBot="1" x14ac:dyDescent="0.3">
      <c r="A5" s="160"/>
      <c r="B5" s="124"/>
      <c r="C5" s="124"/>
      <c r="D5" s="124"/>
      <c r="E5" s="124"/>
      <c r="F5" s="124"/>
      <c r="G5" s="124"/>
      <c r="H5" s="124"/>
      <c r="I5" s="124"/>
      <c r="J5" s="124"/>
      <c r="K5" s="124"/>
      <c r="L5" s="124"/>
      <c r="M5" s="124"/>
      <c r="N5" s="124"/>
      <c r="O5" s="124"/>
      <c r="P5" s="124"/>
      <c r="Q5" s="220"/>
    </row>
    <row r="6" spans="1:21" ht="15" customHeight="1" thickBot="1" x14ac:dyDescent="0.3">
      <c r="A6" s="160"/>
      <c r="B6" s="726" t="s">
        <v>235</v>
      </c>
      <c r="C6" s="727"/>
      <c r="D6" s="727"/>
      <c r="E6" s="727"/>
      <c r="F6" s="727"/>
      <c r="G6" s="727"/>
      <c r="H6" s="727"/>
      <c r="I6" s="727"/>
      <c r="J6" s="727"/>
      <c r="K6" s="727"/>
      <c r="L6" s="727"/>
      <c r="M6" s="727"/>
      <c r="N6" s="727"/>
      <c r="O6" s="728"/>
      <c r="P6" s="724" t="s">
        <v>236</v>
      </c>
      <c r="Q6" s="220"/>
    </row>
    <row r="7" spans="1:21" ht="27.75" customHeight="1" thickBot="1" x14ac:dyDescent="0.3">
      <c r="A7" s="160"/>
      <c r="B7" s="72" t="s">
        <v>203</v>
      </c>
      <c r="C7" s="211" t="s">
        <v>26</v>
      </c>
      <c r="D7" s="86" t="s">
        <v>33</v>
      </c>
      <c r="E7" s="216" t="s">
        <v>34</v>
      </c>
      <c r="F7" s="216" t="s">
        <v>35</v>
      </c>
      <c r="G7" s="216" t="s">
        <v>36</v>
      </c>
      <c r="H7" s="216" t="s">
        <v>37</v>
      </c>
      <c r="I7" s="216" t="s">
        <v>38</v>
      </c>
      <c r="J7" s="216" t="s">
        <v>39</v>
      </c>
      <c r="K7" s="216" t="s">
        <v>40</v>
      </c>
      <c r="L7" s="216" t="s">
        <v>41</v>
      </c>
      <c r="M7" s="216" t="s">
        <v>42</v>
      </c>
      <c r="N7" s="216" t="s">
        <v>43</v>
      </c>
      <c r="O7" s="211" t="s">
        <v>44</v>
      </c>
      <c r="P7" s="725"/>
      <c r="Q7" s="220"/>
    </row>
    <row r="8" spans="1:21" ht="15" customHeight="1" thickBot="1" x14ac:dyDescent="0.3">
      <c r="A8" s="160"/>
      <c r="B8" s="729" t="s">
        <v>45</v>
      </c>
      <c r="C8" s="730"/>
      <c r="D8" s="730"/>
      <c r="E8" s="730"/>
      <c r="F8" s="730"/>
      <c r="G8" s="730"/>
      <c r="H8" s="730"/>
      <c r="I8" s="730"/>
      <c r="J8" s="730"/>
      <c r="K8" s="730"/>
      <c r="L8" s="730"/>
      <c r="M8" s="730"/>
      <c r="N8" s="730"/>
      <c r="O8" s="730"/>
      <c r="P8" s="731"/>
      <c r="Q8" s="220"/>
    </row>
    <row r="9" spans="1:21" ht="15" customHeight="1" x14ac:dyDescent="0.25">
      <c r="A9" s="160"/>
      <c r="B9" s="77" t="str">
        <f>'Formulario C1'!B9</f>
        <v>Indicar N° medidor</v>
      </c>
      <c r="C9" s="207" t="str">
        <f>'Formulario C1'!C9</f>
        <v>kWh/mes</v>
      </c>
      <c r="D9" s="120">
        <v>5000</v>
      </c>
      <c r="E9" s="120">
        <v>5000</v>
      </c>
      <c r="F9" s="120">
        <v>5000</v>
      </c>
      <c r="G9" s="120">
        <v>5000</v>
      </c>
      <c r="H9" s="120">
        <v>5000</v>
      </c>
      <c r="I9" s="120">
        <v>5000</v>
      </c>
      <c r="J9" s="120">
        <v>5000</v>
      </c>
      <c r="K9" s="120">
        <v>5000</v>
      </c>
      <c r="L9" s="120">
        <v>5000</v>
      </c>
      <c r="M9" s="120">
        <v>5000</v>
      </c>
      <c r="N9" s="120">
        <v>5000</v>
      </c>
      <c r="O9" s="120">
        <v>5000</v>
      </c>
      <c r="P9" s="73">
        <f>SUM(D9:O9)</f>
        <v>60000</v>
      </c>
      <c r="Q9" s="220"/>
    </row>
    <row r="10" spans="1:21" ht="15" customHeight="1" x14ac:dyDescent="0.25">
      <c r="A10" s="160"/>
      <c r="B10" s="62" t="str">
        <f>'Formulario C1'!B10</f>
        <v>Indicar N° medidor</v>
      </c>
      <c r="C10" s="208" t="str">
        <f>'Formulario C1'!C10</f>
        <v>kWh/mes</v>
      </c>
      <c r="D10" s="121"/>
      <c r="E10" s="79"/>
      <c r="F10" s="79"/>
      <c r="G10" s="79"/>
      <c r="H10" s="79"/>
      <c r="I10" s="79"/>
      <c r="J10" s="79"/>
      <c r="K10" s="79"/>
      <c r="L10" s="79"/>
      <c r="M10" s="79"/>
      <c r="N10" s="79"/>
      <c r="O10" s="80"/>
      <c r="P10" s="74">
        <f t="shared" ref="P10:P12" si="0">SUM(D10:O10)</f>
        <v>0</v>
      </c>
      <c r="Q10" s="220"/>
    </row>
    <row r="11" spans="1:21" ht="15" customHeight="1" x14ac:dyDescent="0.25">
      <c r="A11" s="160"/>
      <c r="B11" s="62" t="str">
        <f>'Formulario C1'!B11</f>
        <v>Indicar N° medidor</v>
      </c>
      <c r="C11" s="208" t="str">
        <f>'Formulario C1'!C11</f>
        <v>kWh/mes</v>
      </c>
      <c r="D11" s="122"/>
      <c r="E11" s="79"/>
      <c r="F11" s="79"/>
      <c r="G11" s="79"/>
      <c r="H11" s="79"/>
      <c r="I11" s="79"/>
      <c r="J11" s="79"/>
      <c r="K11" s="79"/>
      <c r="L11" s="79"/>
      <c r="M11" s="79"/>
      <c r="N11" s="79"/>
      <c r="O11" s="80"/>
      <c r="P11" s="74">
        <f t="shared" si="0"/>
        <v>0</v>
      </c>
      <c r="Q11" s="220"/>
    </row>
    <row r="12" spans="1:21" ht="15" customHeight="1" thickBot="1" x14ac:dyDescent="0.3">
      <c r="A12" s="160"/>
      <c r="B12" s="63" t="str">
        <f>'Formulario C1'!B12</f>
        <v>Indicar N° medidor</v>
      </c>
      <c r="C12" s="209" t="str">
        <f>'Formulario C1'!C12</f>
        <v>kWh/mes</v>
      </c>
      <c r="D12" s="123"/>
      <c r="E12" s="81"/>
      <c r="F12" s="81"/>
      <c r="G12" s="81"/>
      <c r="H12" s="81"/>
      <c r="I12" s="81"/>
      <c r="J12" s="81"/>
      <c r="K12" s="81"/>
      <c r="L12" s="81"/>
      <c r="M12" s="81"/>
      <c r="N12" s="81"/>
      <c r="O12" s="82"/>
      <c r="P12" s="75">
        <f t="shared" si="0"/>
        <v>0</v>
      </c>
      <c r="Q12" s="220"/>
    </row>
    <row r="13" spans="1:21" ht="15" customHeight="1" thickBot="1" x14ac:dyDescent="0.3">
      <c r="A13" s="160"/>
      <c r="B13" s="729" t="s">
        <v>62</v>
      </c>
      <c r="C13" s="730"/>
      <c r="D13" s="730"/>
      <c r="E13" s="730"/>
      <c r="F13" s="730"/>
      <c r="G13" s="730"/>
      <c r="H13" s="730"/>
      <c r="I13" s="730"/>
      <c r="J13" s="730"/>
      <c r="K13" s="730"/>
      <c r="L13" s="730"/>
      <c r="M13" s="730"/>
      <c r="N13" s="730"/>
      <c r="O13" s="730"/>
      <c r="P13" s="731"/>
      <c r="Q13" s="220"/>
    </row>
    <row r="14" spans="1:21" ht="15" customHeight="1" x14ac:dyDescent="0.25">
      <c r="A14" s="160"/>
      <c r="B14" s="77" t="str">
        <f>'Formulario C1'!B23</f>
        <v>Propano</v>
      </c>
      <c r="C14" s="207" t="str">
        <f>'Formulario C1'!C23</f>
        <v>kg/mes</v>
      </c>
      <c r="D14" s="117"/>
      <c r="E14" s="68"/>
      <c r="F14" s="68"/>
      <c r="G14" s="68"/>
      <c r="H14" s="68"/>
      <c r="I14" s="68"/>
      <c r="J14" s="68"/>
      <c r="K14" s="68"/>
      <c r="L14" s="68"/>
      <c r="M14" s="68"/>
      <c r="N14" s="68"/>
      <c r="O14" s="69"/>
      <c r="P14" s="73">
        <f t="shared" ref="P14:P23" si="1">SUM(D14:O14)/1000</f>
        <v>0</v>
      </c>
      <c r="Q14" s="220"/>
    </row>
    <row r="15" spans="1:21" ht="15" customHeight="1" x14ac:dyDescent="0.25">
      <c r="A15" s="160"/>
      <c r="B15" s="62" t="str">
        <f>'Formulario C1'!B24</f>
        <v>Gas Licuado Granel</v>
      </c>
      <c r="C15" s="208" t="str">
        <f>'Formulario C1'!C24</f>
        <v>lts/mes</v>
      </c>
      <c r="D15" s="118"/>
      <c r="E15" s="64"/>
      <c r="F15" s="64"/>
      <c r="G15" s="64"/>
      <c r="H15" s="64"/>
      <c r="I15" s="64"/>
      <c r="J15" s="64"/>
      <c r="K15" s="64"/>
      <c r="L15" s="64"/>
      <c r="M15" s="64"/>
      <c r="N15" s="64"/>
      <c r="O15" s="70"/>
      <c r="P15" s="74">
        <f t="shared" si="1"/>
        <v>0</v>
      </c>
      <c r="Q15" s="220"/>
    </row>
    <row r="16" spans="1:21" ht="15" customHeight="1" x14ac:dyDescent="0.25">
      <c r="A16" s="160"/>
      <c r="B16" s="62" t="str">
        <f>'Formulario C1'!B25</f>
        <v>Gas Licuado Granel</v>
      </c>
      <c r="C16" s="208" t="str">
        <f>'Formulario C1'!C25</f>
        <v>m3/mes</v>
      </c>
      <c r="D16" s="118"/>
      <c r="E16" s="64"/>
      <c r="F16" s="64"/>
      <c r="G16" s="64"/>
      <c r="H16" s="64"/>
      <c r="I16" s="64"/>
      <c r="J16" s="64"/>
      <c r="K16" s="64"/>
      <c r="L16" s="64"/>
      <c r="M16" s="64"/>
      <c r="N16" s="64"/>
      <c r="O16" s="70"/>
      <c r="P16" s="74">
        <f t="shared" si="1"/>
        <v>0</v>
      </c>
      <c r="Q16" s="220"/>
    </row>
    <row r="17" spans="1:17" ht="15" customHeight="1" x14ac:dyDescent="0.25">
      <c r="A17" s="160"/>
      <c r="B17" s="62" t="str">
        <f>'Formulario C1'!B26</f>
        <v>Gas Licuado Balón</v>
      </c>
      <c r="C17" s="208" t="str">
        <f>'Formulario C1'!C26</f>
        <v>kg/mes</v>
      </c>
      <c r="D17" s="118"/>
      <c r="E17" s="64"/>
      <c r="F17" s="64"/>
      <c r="G17" s="64"/>
      <c r="H17" s="64"/>
      <c r="I17" s="64"/>
      <c r="J17" s="64"/>
      <c r="K17" s="64"/>
      <c r="L17" s="64"/>
      <c r="M17" s="64"/>
      <c r="N17" s="64"/>
      <c r="O17" s="70"/>
      <c r="P17" s="74">
        <f t="shared" si="1"/>
        <v>0</v>
      </c>
      <c r="Q17" s="220"/>
    </row>
    <row r="18" spans="1:17" ht="15" customHeight="1" x14ac:dyDescent="0.25">
      <c r="A18" s="160"/>
      <c r="B18" s="62" t="str">
        <f>'Formulario C1'!B27</f>
        <v>Gas de Ciudad</v>
      </c>
      <c r="C18" s="208" t="str">
        <f>'Formulario C1'!C27</f>
        <v>m3/mes</v>
      </c>
      <c r="D18" s="118"/>
      <c r="E18" s="64"/>
      <c r="F18" s="64"/>
      <c r="G18" s="64"/>
      <c r="H18" s="64"/>
      <c r="I18" s="64"/>
      <c r="J18" s="64"/>
      <c r="K18" s="64"/>
      <c r="L18" s="64"/>
      <c r="M18" s="64"/>
      <c r="N18" s="64"/>
      <c r="O18" s="70"/>
      <c r="P18" s="74">
        <f t="shared" si="1"/>
        <v>0</v>
      </c>
      <c r="Q18" s="220"/>
    </row>
    <row r="19" spans="1:17" ht="15" customHeight="1" x14ac:dyDescent="0.25">
      <c r="A19" s="160"/>
      <c r="B19" s="62" t="str">
        <f>'Formulario C1'!B28</f>
        <v>Gas Natural</v>
      </c>
      <c r="C19" s="208" t="str">
        <f>'Formulario C1'!C28</f>
        <v>m3/mes</v>
      </c>
      <c r="D19" s="118"/>
      <c r="E19" s="64"/>
      <c r="F19" s="64"/>
      <c r="G19" s="64"/>
      <c r="H19" s="64"/>
      <c r="I19" s="64"/>
      <c r="J19" s="64"/>
      <c r="K19" s="64"/>
      <c r="L19" s="64"/>
      <c r="M19" s="64"/>
      <c r="N19" s="64"/>
      <c r="O19" s="70"/>
      <c r="P19" s="74">
        <f t="shared" si="1"/>
        <v>0</v>
      </c>
      <c r="Q19" s="220"/>
    </row>
    <row r="20" spans="1:17" ht="15" customHeight="1" x14ac:dyDescent="0.25">
      <c r="A20" s="160"/>
      <c r="B20" s="62" t="str">
        <f>'Formulario C1'!B29</f>
        <v>Petróleo</v>
      </c>
      <c r="C20" s="208" t="str">
        <f>'Formulario C1'!C29</f>
        <v>lts/mes</v>
      </c>
      <c r="D20" s="118"/>
      <c r="E20" s="64"/>
      <c r="F20" s="64"/>
      <c r="G20" s="64"/>
      <c r="H20" s="64"/>
      <c r="I20" s="64"/>
      <c r="J20" s="64"/>
      <c r="K20" s="64"/>
      <c r="L20" s="64"/>
      <c r="M20" s="64"/>
      <c r="N20" s="64"/>
      <c r="O20" s="70"/>
      <c r="P20" s="74">
        <f t="shared" si="1"/>
        <v>0</v>
      </c>
      <c r="Q20" s="220"/>
    </row>
    <row r="21" spans="1:17" ht="15" customHeight="1" x14ac:dyDescent="0.25">
      <c r="A21" s="160"/>
      <c r="B21" s="62" t="str">
        <f>'Formulario C1'!B30</f>
        <v>Leña</v>
      </c>
      <c r="C21" s="208" t="str">
        <f>'Formulario C1'!C30</f>
        <v>kg/mes</v>
      </c>
      <c r="D21" s="118"/>
      <c r="E21" s="64"/>
      <c r="F21" s="64"/>
      <c r="G21" s="64"/>
      <c r="H21" s="64"/>
      <c r="I21" s="64"/>
      <c r="J21" s="64"/>
      <c r="K21" s="64"/>
      <c r="L21" s="64"/>
      <c r="M21" s="64"/>
      <c r="N21" s="64"/>
      <c r="O21" s="70"/>
      <c r="P21" s="74">
        <f t="shared" si="1"/>
        <v>0</v>
      </c>
      <c r="Q21" s="220"/>
    </row>
    <row r="22" spans="1:17" ht="15" customHeight="1" x14ac:dyDescent="0.25">
      <c r="A22" s="160"/>
      <c r="B22" s="62" t="str">
        <f>'Formulario C1'!B31</f>
        <v>Biomasa</v>
      </c>
      <c r="C22" s="208" t="str">
        <f>'Formulario C1'!C31</f>
        <v>kg/mes</v>
      </c>
      <c r="D22" s="118"/>
      <c r="E22" s="64"/>
      <c r="F22" s="64"/>
      <c r="G22" s="64"/>
      <c r="H22" s="64"/>
      <c r="I22" s="64"/>
      <c r="J22" s="64"/>
      <c r="K22" s="64"/>
      <c r="L22" s="64"/>
      <c r="M22" s="64"/>
      <c r="N22" s="64"/>
      <c r="O22" s="70"/>
      <c r="P22" s="74">
        <f t="shared" si="1"/>
        <v>0</v>
      </c>
      <c r="Q22" s="220"/>
    </row>
    <row r="23" spans="1:17" ht="15" customHeight="1" thickBot="1" x14ac:dyDescent="0.3">
      <c r="A23" s="160"/>
      <c r="B23" s="63" t="str">
        <f>'Formulario C1'!B32</f>
        <v>Otro (Especificar)</v>
      </c>
      <c r="C23" s="209" t="str">
        <f>'Formulario C1'!C32</f>
        <v>Especificar </v>
      </c>
      <c r="D23" s="119"/>
      <c r="E23" s="66"/>
      <c r="F23" s="66"/>
      <c r="G23" s="66"/>
      <c r="H23" s="66"/>
      <c r="I23" s="66"/>
      <c r="J23" s="66"/>
      <c r="K23" s="66"/>
      <c r="L23" s="66"/>
      <c r="M23" s="66"/>
      <c r="N23" s="66"/>
      <c r="O23" s="71"/>
      <c r="P23" s="75">
        <f t="shared" si="1"/>
        <v>0</v>
      </c>
      <c r="Q23" s="220"/>
    </row>
    <row r="24" spans="1:17" ht="8.25" customHeight="1" thickBot="1" x14ac:dyDescent="0.3">
      <c r="A24" s="160"/>
      <c r="B24" s="124"/>
      <c r="C24" s="124"/>
      <c r="D24" s="124"/>
      <c r="E24" s="124"/>
      <c r="F24" s="124"/>
      <c r="G24" s="124"/>
      <c r="H24" s="124"/>
      <c r="I24" s="124"/>
      <c r="J24" s="124"/>
      <c r="K24" s="124"/>
      <c r="L24" s="124"/>
      <c r="M24" s="124"/>
      <c r="N24" s="124"/>
      <c r="O24" s="124"/>
      <c r="P24" s="124"/>
      <c r="Q24" s="220"/>
    </row>
    <row r="25" spans="1:17" ht="15" customHeight="1" thickBot="1" x14ac:dyDescent="0.3">
      <c r="A25" s="160"/>
      <c r="B25" s="726" t="s">
        <v>237</v>
      </c>
      <c r="C25" s="727"/>
      <c r="D25" s="727"/>
      <c r="E25" s="727"/>
      <c r="F25" s="727"/>
      <c r="G25" s="727"/>
      <c r="H25" s="727"/>
      <c r="I25" s="727"/>
      <c r="J25" s="727"/>
      <c r="K25" s="727"/>
      <c r="L25" s="727"/>
      <c r="M25" s="727"/>
      <c r="N25" s="727"/>
      <c r="O25" s="728"/>
      <c r="P25" s="724" t="s">
        <v>239</v>
      </c>
      <c r="Q25" s="220"/>
    </row>
    <row r="26" spans="1:17" ht="27.75" customHeight="1" thickBot="1" x14ac:dyDescent="0.3">
      <c r="A26" s="160"/>
      <c r="B26" s="88" t="s">
        <v>203</v>
      </c>
      <c r="C26" s="215" t="s">
        <v>26</v>
      </c>
      <c r="D26" s="85" t="s">
        <v>33</v>
      </c>
      <c r="E26" s="214" t="s">
        <v>34</v>
      </c>
      <c r="F26" s="214" t="s">
        <v>35</v>
      </c>
      <c r="G26" s="214" t="s">
        <v>36</v>
      </c>
      <c r="H26" s="214" t="s">
        <v>37</v>
      </c>
      <c r="I26" s="214" t="s">
        <v>38</v>
      </c>
      <c r="J26" s="214" t="s">
        <v>39</v>
      </c>
      <c r="K26" s="214" t="s">
        <v>40</v>
      </c>
      <c r="L26" s="214" t="s">
        <v>41</v>
      </c>
      <c r="M26" s="214" t="s">
        <v>42</v>
      </c>
      <c r="N26" s="214" t="s">
        <v>43</v>
      </c>
      <c r="O26" s="215" t="s">
        <v>44</v>
      </c>
      <c r="P26" s="725"/>
      <c r="Q26" s="220"/>
    </row>
    <row r="27" spans="1:17" ht="15" customHeight="1" thickBot="1" x14ac:dyDescent="0.3">
      <c r="A27" s="160"/>
      <c r="B27" s="83" t="s">
        <v>45</v>
      </c>
      <c r="C27" s="89" t="s">
        <v>238</v>
      </c>
      <c r="D27" s="272">
        <f>SUM(D28:D31)</f>
        <v>5000</v>
      </c>
      <c r="E27" s="272">
        <f t="shared" ref="E27:O27" si="2">SUM(E28:E31)</f>
        <v>5000</v>
      </c>
      <c r="F27" s="272">
        <f t="shared" si="2"/>
        <v>5000</v>
      </c>
      <c r="G27" s="272">
        <f t="shared" si="2"/>
        <v>5000</v>
      </c>
      <c r="H27" s="272">
        <f t="shared" si="2"/>
        <v>5000</v>
      </c>
      <c r="I27" s="272">
        <f t="shared" si="2"/>
        <v>5000</v>
      </c>
      <c r="J27" s="272">
        <f t="shared" si="2"/>
        <v>5000</v>
      </c>
      <c r="K27" s="272">
        <f t="shared" si="2"/>
        <v>5000</v>
      </c>
      <c r="L27" s="272">
        <f t="shared" si="2"/>
        <v>5000</v>
      </c>
      <c r="M27" s="272">
        <f t="shared" si="2"/>
        <v>5000</v>
      </c>
      <c r="N27" s="272">
        <f t="shared" si="2"/>
        <v>5000</v>
      </c>
      <c r="O27" s="273">
        <f t="shared" si="2"/>
        <v>5000</v>
      </c>
      <c r="P27" s="87">
        <f>SUM(P28:P31)</f>
        <v>60</v>
      </c>
      <c r="Q27" s="220"/>
    </row>
    <row r="28" spans="1:17" ht="15" customHeight="1" x14ac:dyDescent="0.25">
      <c r="A28" s="160"/>
      <c r="B28" s="67" t="str">
        <f>B9</f>
        <v>Indicar N° medidor</v>
      </c>
      <c r="C28" s="84" t="s">
        <v>238</v>
      </c>
      <c r="D28" s="274">
        <f>D9</f>
        <v>5000</v>
      </c>
      <c r="E28" s="275">
        <f t="shared" ref="E28:O28" si="3">E9</f>
        <v>5000</v>
      </c>
      <c r="F28" s="275">
        <f t="shared" si="3"/>
        <v>5000</v>
      </c>
      <c r="G28" s="275">
        <f t="shared" si="3"/>
        <v>5000</v>
      </c>
      <c r="H28" s="275">
        <f t="shared" si="3"/>
        <v>5000</v>
      </c>
      <c r="I28" s="275">
        <f t="shared" si="3"/>
        <v>5000</v>
      </c>
      <c r="J28" s="275">
        <f t="shared" si="3"/>
        <v>5000</v>
      </c>
      <c r="K28" s="275">
        <f t="shared" si="3"/>
        <v>5000</v>
      </c>
      <c r="L28" s="275">
        <f t="shared" si="3"/>
        <v>5000</v>
      </c>
      <c r="M28" s="275">
        <f t="shared" si="3"/>
        <v>5000</v>
      </c>
      <c r="N28" s="275">
        <f t="shared" si="3"/>
        <v>5000</v>
      </c>
      <c r="O28" s="276">
        <f t="shared" si="3"/>
        <v>5000</v>
      </c>
      <c r="P28" s="73">
        <f>SUM(D28:O28)/1000</f>
        <v>60</v>
      </c>
      <c r="Q28" s="220"/>
    </row>
    <row r="29" spans="1:17" ht="15" customHeight="1" x14ac:dyDescent="0.25">
      <c r="A29" s="160"/>
      <c r="B29" s="62" t="str">
        <f t="shared" ref="B29:B31" si="4">B10</f>
        <v>Indicar N° medidor</v>
      </c>
      <c r="C29" s="208" t="s">
        <v>238</v>
      </c>
      <c r="D29" s="274">
        <f t="shared" ref="D29:O29" si="5">D10</f>
        <v>0</v>
      </c>
      <c r="E29" s="275">
        <f t="shared" si="5"/>
        <v>0</v>
      </c>
      <c r="F29" s="275">
        <f t="shared" si="5"/>
        <v>0</v>
      </c>
      <c r="G29" s="275">
        <f t="shared" si="5"/>
        <v>0</v>
      </c>
      <c r="H29" s="275">
        <f t="shared" si="5"/>
        <v>0</v>
      </c>
      <c r="I29" s="275">
        <f t="shared" si="5"/>
        <v>0</v>
      </c>
      <c r="J29" s="275">
        <f t="shared" si="5"/>
        <v>0</v>
      </c>
      <c r="K29" s="275">
        <f t="shared" si="5"/>
        <v>0</v>
      </c>
      <c r="L29" s="275">
        <f t="shared" si="5"/>
        <v>0</v>
      </c>
      <c r="M29" s="275">
        <f t="shared" si="5"/>
        <v>0</v>
      </c>
      <c r="N29" s="275">
        <f t="shared" si="5"/>
        <v>0</v>
      </c>
      <c r="O29" s="276">
        <f t="shared" si="5"/>
        <v>0</v>
      </c>
      <c r="P29" s="74">
        <f t="shared" ref="P29:P31" si="6">SUM(D29:O29)/1000</f>
        <v>0</v>
      </c>
      <c r="Q29" s="220"/>
    </row>
    <row r="30" spans="1:17" ht="15" customHeight="1" x14ac:dyDescent="0.25">
      <c r="A30" s="160"/>
      <c r="B30" s="62" t="str">
        <f t="shared" si="4"/>
        <v>Indicar N° medidor</v>
      </c>
      <c r="C30" s="208" t="s">
        <v>238</v>
      </c>
      <c r="D30" s="274">
        <f t="shared" ref="D30:O30" si="7">D11</f>
        <v>0</v>
      </c>
      <c r="E30" s="275">
        <f t="shared" si="7"/>
        <v>0</v>
      </c>
      <c r="F30" s="275">
        <f t="shared" si="7"/>
        <v>0</v>
      </c>
      <c r="G30" s="275">
        <f t="shared" si="7"/>
        <v>0</v>
      </c>
      <c r="H30" s="275">
        <f t="shared" si="7"/>
        <v>0</v>
      </c>
      <c r="I30" s="275">
        <f t="shared" si="7"/>
        <v>0</v>
      </c>
      <c r="J30" s="275">
        <f t="shared" si="7"/>
        <v>0</v>
      </c>
      <c r="K30" s="275">
        <f t="shared" si="7"/>
        <v>0</v>
      </c>
      <c r="L30" s="275">
        <f t="shared" si="7"/>
        <v>0</v>
      </c>
      <c r="M30" s="275">
        <f t="shared" si="7"/>
        <v>0</v>
      </c>
      <c r="N30" s="275">
        <f t="shared" si="7"/>
        <v>0</v>
      </c>
      <c r="O30" s="276">
        <f t="shared" si="7"/>
        <v>0</v>
      </c>
      <c r="P30" s="74">
        <f t="shared" si="6"/>
        <v>0</v>
      </c>
      <c r="Q30" s="220"/>
    </row>
    <row r="31" spans="1:17" ht="15" customHeight="1" thickBot="1" x14ac:dyDescent="0.3">
      <c r="A31" s="160"/>
      <c r="B31" s="63" t="str">
        <f t="shared" si="4"/>
        <v>Indicar N° medidor</v>
      </c>
      <c r="C31" s="209" t="s">
        <v>238</v>
      </c>
      <c r="D31" s="277">
        <f t="shared" ref="D31:O31" si="8">D12</f>
        <v>0</v>
      </c>
      <c r="E31" s="278">
        <f t="shared" si="8"/>
        <v>0</v>
      </c>
      <c r="F31" s="278">
        <f t="shared" si="8"/>
        <v>0</v>
      </c>
      <c r="G31" s="278">
        <f t="shared" si="8"/>
        <v>0</v>
      </c>
      <c r="H31" s="278">
        <f t="shared" si="8"/>
        <v>0</v>
      </c>
      <c r="I31" s="278">
        <f t="shared" si="8"/>
        <v>0</v>
      </c>
      <c r="J31" s="278">
        <f t="shared" si="8"/>
        <v>0</v>
      </c>
      <c r="K31" s="278">
        <f t="shared" si="8"/>
        <v>0</v>
      </c>
      <c r="L31" s="278">
        <f t="shared" si="8"/>
        <v>0</v>
      </c>
      <c r="M31" s="278">
        <f t="shared" si="8"/>
        <v>0</v>
      </c>
      <c r="N31" s="278">
        <f t="shared" si="8"/>
        <v>0</v>
      </c>
      <c r="O31" s="279">
        <f t="shared" si="8"/>
        <v>0</v>
      </c>
      <c r="P31" s="75">
        <f t="shared" si="6"/>
        <v>0</v>
      </c>
      <c r="Q31" s="220"/>
    </row>
    <row r="32" spans="1:17" ht="15" customHeight="1" thickBot="1" x14ac:dyDescent="0.3">
      <c r="A32" s="160"/>
      <c r="B32" s="83" t="s">
        <v>62</v>
      </c>
      <c r="C32" s="89" t="s">
        <v>238</v>
      </c>
      <c r="D32" s="272">
        <f>SUM(D33:D42)</f>
        <v>0</v>
      </c>
      <c r="E32" s="272">
        <f t="shared" ref="E32:P32" si="9">SUM(E33:E42)</f>
        <v>0</v>
      </c>
      <c r="F32" s="272">
        <f t="shared" si="9"/>
        <v>0</v>
      </c>
      <c r="G32" s="272">
        <f t="shared" si="9"/>
        <v>0</v>
      </c>
      <c r="H32" s="272">
        <f t="shared" si="9"/>
        <v>0</v>
      </c>
      <c r="I32" s="272">
        <f t="shared" si="9"/>
        <v>0</v>
      </c>
      <c r="J32" s="272">
        <f t="shared" si="9"/>
        <v>0</v>
      </c>
      <c r="K32" s="272">
        <f t="shared" si="9"/>
        <v>0</v>
      </c>
      <c r="L32" s="272">
        <f t="shared" si="9"/>
        <v>0</v>
      </c>
      <c r="M32" s="272">
        <f t="shared" si="9"/>
        <v>0</v>
      </c>
      <c r="N32" s="272">
        <f t="shared" si="9"/>
        <v>0</v>
      </c>
      <c r="O32" s="273">
        <f t="shared" si="9"/>
        <v>0</v>
      </c>
      <c r="P32" s="87">
        <f t="shared" si="9"/>
        <v>0</v>
      </c>
      <c r="Q32" s="220"/>
    </row>
    <row r="33" spans="1:17" ht="15" customHeight="1" x14ac:dyDescent="0.25">
      <c r="A33" s="160"/>
      <c r="B33" s="77" t="str">
        <f>B14</f>
        <v>Propano</v>
      </c>
      <c r="C33" s="207" t="s">
        <v>238</v>
      </c>
      <c r="D33" s="280">
        <f>D14*'Formulario C1'!$U23</f>
        <v>0</v>
      </c>
      <c r="E33" s="280">
        <f>E14*'Formulario C1'!$U23</f>
        <v>0</v>
      </c>
      <c r="F33" s="280">
        <f>F14*'Formulario C1'!$U23</f>
        <v>0</v>
      </c>
      <c r="G33" s="280">
        <f>G14*'Formulario C1'!$U23</f>
        <v>0</v>
      </c>
      <c r="H33" s="280">
        <f>H14*'Formulario C1'!$U23</f>
        <v>0</v>
      </c>
      <c r="I33" s="280">
        <f>I14*'Formulario C1'!$U23</f>
        <v>0</v>
      </c>
      <c r="J33" s="280">
        <f>J14*'Formulario C1'!$U23</f>
        <v>0</v>
      </c>
      <c r="K33" s="280">
        <f>K14*'Formulario C1'!$U23</f>
        <v>0</v>
      </c>
      <c r="L33" s="280">
        <f>L14*'Formulario C1'!$U23</f>
        <v>0</v>
      </c>
      <c r="M33" s="280">
        <f>M14*'Formulario C1'!$U23</f>
        <v>0</v>
      </c>
      <c r="N33" s="280">
        <f>N14*'Formulario C1'!$U23</f>
        <v>0</v>
      </c>
      <c r="O33" s="280">
        <f>O14*'Formulario C1'!$U23</f>
        <v>0</v>
      </c>
      <c r="P33" s="73">
        <f t="shared" ref="P33:P42" si="10">SUM(D33:O33)/1000</f>
        <v>0</v>
      </c>
      <c r="Q33" s="220"/>
    </row>
    <row r="34" spans="1:17" ht="15" customHeight="1" x14ac:dyDescent="0.25">
      <c r="A34" s="160"/>
      <c r="B34" s="67" t="str">
        <f t="shared" ref="B34:B42" si="11">B15</f>
        <v>Gas Licuado Granel</v>
      </c>
      <c r="C34" s="208" t="s">
        <v>238</v>
      </c>
      <c r="D34" s="281">
        <f>D15*'Formulario C1'!$U24</f>
        <v>0</v>
      </c>
      <c r="E34" s="281">
        <f>E15*'Formulario C1'!$U24</f>
        <v>0</v>
      </c>
      <c r="F34" s="281">
        <f>F15*'Formulario C1'!$U24</f>
        <v>0</v>
      </c>
      <c r="G34" s="281">
        <f>G15*'Formulario C1'!$U24</f>
        <v>0</v>
      </c>
      <c r="H34" s="281">
        <f>H15*'Formulario C1'!$U24</f>
        <v>0</v>
      </c>
      <c r="I34" s="281">
        <f>I15*'Formulario C1'!$U24</f>
        <v>0</v>
      </c>
      <c r="J34" s="281">
        <f>J15*'Formulario C1'!$U24</f>
        <v>0</v>
      </c>
      <c r="K34" s="281">
        <f>K15*'Formulario C1'!$U24</f>
        <v>0</v>
      </c>
      <c r="L34" s="281">
        <f>L15*'Formulario C1'!$U24</f>
        <v>0</v>
      </c>
      <c r="M34" s="281">
        <f>M15*'Formulario C1'!$U24</f>
        <v>0</v>
      </c>
      <c r="N34" s="281">
        <f>N15*'Formulario C1'!$U24</f>
        <v>0</v>
      </c>
      <c r="O34" s="281">
        <f>O15*'Formulario C1'!$U24</f>
        <v>0</v>
      </c>
      <c r="P34" s="74">
        <f t="shared" si="10"/>
        <v>0</v>
      </c>
      <c r="Q34" s="220"/>
    </row>
    <row r="35" spans="1:17" ht="15" customHeight="1" x14ac:dyDescent="0.25">
      <c r="A35" s="160"/>
      <c r="B35" s="67" t="str">
        <f t="shared" si="11"/>
        <v>Gas Licuado Granel</v>
      </c>
      <c r="C35" s="208" t="s">
        <v>238</v>
      </c>
      <c r="D35" s="281">
        <f>D16*'Formulario C1'!$U25</f>
        <v>0</v>
      </c>
      <c r="E35" s="281">
        <f>E16*'Formulario C1'!$U25</f>
        <v>0</v>
      </c>
      <c r="F35" s="281">
        <f>F16*'Formulario C1'!$U25</f>
        <v>0</v>
      </c>
      <c r="G35" s="281">
        <f>G16*'Formulario C1'!$U25</f>
        <v>0</v>
      </c>
      <c r="H35" s="281">
        <f>H16*'Formulario C1'!$U25</f>
        <v>0</v>
      </c>
      <c r="I35" s="281">
        <f>I16*'Formulario C1'!$U25</f>
        <v>0</v>
      </c>
      <c r="J35" s="281">
        <f>J16*'Formulario C1'!$U25</f>
        <v>0</v>
      </c>
      <c r="K35" s="281">
        <f>K16*'Formulario C1'!$U25</f>
        <v>0</v>
      </c>
      <c r="L35" s="281">
        <f>L16*'Formulario C1'!$U25</f>
        <v>0</v>
      </c>
      <c r="M35" s="281">
        <f>M16*'Formulario C1'!$U25</f>
        <v>0</v>
      </c>
      <c r="N35" s="281">
        <f>N16*'Formulario C1'!$U25</f>
        <v>0</v>
      </c>
      <c r="O35" s="281">
        <f>O16*'Formulario C1'!$U25</f>
        <v>0</v>
      </c>
      <c r="P35" s="74">
        <f t="shared" si="10"/>
        <v>0</v>
      </c>
      <c r="Q35" s="220"/>
    </row>
    <row r="36" spans="1:17" ht="15" customHeight="1" x14ac:dyDescent="0.25">
      <c r="A36" s="160"/>
      <c r="B36" s="67" t="str">
        <f t="shared" si="11"/>
        <v>Gas Licuado Balón</v>
      </c>
      <c r="C36" s="208" t="s">
        <v>238</v>
      </c>
      <c r="D36" s="281">
        <f>D17*'Formulario C1'!$U26</f>
        <v>0</v>
      </c>
      <c r="E36" s="281">
        <f>E17*'Formulario C1'!$U26</f>
        <v>0</v>
      </c>
      <c r="F36" s="281">
        <f>F17*'Formulario C1'!$U26</f>
        <v>0</v>
      </c>
      <c r="G36" s="281">
        <f>G17*'Formulario C1'!$U26</f>
        <v>0</v>
      </c>
      <c r="H36" s="281">
        <f>H17*'Formulario C1'!$U26</f>
        <v>0</v>
      </c>
      <c r="I36" s="281">
        <f>I17*'Formulario C1'!$U26</f>
        <v>0</v>
      </c>
      <c r="J36" s="281">
        <f>J17*'Formulario C1'!$U26</f>
        <v>0</v>
      </c>
      <c r="K36" s="281">
        <f>K17*'Formulario C1'!$U26</f>
        <v>0</v>
      </c>
      <c r="L36" s="281">
        <f>L17*'Formulario C1'!$U26</f>
        <v>0</v>
      </c>
      <c r="M36" s="281">
        <f>M17*'Formulario C1'!$U26</f>
        <v>0</v>
      </c>
      <c r="N36" s="281">
        <f>N17*'Formulario C1'!$U26</f>
        <v>0</v>
      </c>
      <c r="O36" s="281">
        <f>O17*'Formulario C1'!$U26</f>
        <v>0</v>
      </c>
      <c r="P36" s="74">
        <f t="shared" si="10"/>
        <v>0</v>
      </c>
      <c r="Q36" s="220"/>
    </row>
    <row r="37" spans="1:17" ht="15" customHeight="1" x14ac:dyDescent="0.25">
      <c r="A37" s="160"/>
      <c r="B37" s="67" t="str">
        <f t="shared" si="11"/>
        <v>Gas de Ciudad</v>
      </c>
      <c r="C37" s="208" t="s">
        <v>238</v>
      </c>
      <c r="D37" s="281">
        <f>D18*'Formulario C1'!$U27</f>
        <v>0</v>
      </c>
      <c r="E37" s="281">
        <f>E18*'Formulario C1'!$U27</f>
        <v>0</v>
      </c>
      <c r="F37" s="281">
        <f>F18*'Formulario C1'!$U27</f>
        <v>0</v>
      </c>
      <c r="G37" s="281">
        <f>G18*'Formulario C1'!$U27</f>
        <v>0</v>
      </c>
      <c r="H37" s="281">
        <f>H18*'Formulario C1'!$U27</f>
        <v>0</v>
      </c>
      <c r="I37" s="281">
        <f>I18*'Formulario C1'!$U27</f>
        <v>0</v>
      </c>
      <c r="J37" s="281">
        <f>J18*'Formulario C1'!$U27</f>
        <v>0</v>
      </c>
      <c r="K37" s="281">
        <f>K18*'Formulario C1'!$U27</f>
        <v>0</v>
      </c>
      <c r="L37" s="281">
        <f>L18*'Formulario C1'!$U27</f>
        <v>0</v>
      </c>
      <c r="M37" s="281">
        <f>M18*'Formulario C1'!$U27</f>
        <v>0</v>
      </c>
      <c r="N37" s="281">
        <f>N18*'Formulario C1'!$U27</f>
        <v>0</v>
      </c>
      <c r="O37" s="281">
        <f>O18*'Formulario C1'!$U27</f>
        <v>0</v>
      </c>
      <c r="P37" s="74">
        <f t="shared" si="10"/>
        <v>0</v>
      </c>
      <c r="Q37" s="220"/>
    </row>
    <row r="38" spans="1:17" ht="15" customHeight="1" x14ac:dyDescent="0.25">
      <c r="A38" s="160"/>
      <c r="B38" s="67" t="str">
        <f t="shared" si="11"/>
        <v>Gas Natural</v>
      </c>
      <c r="C38" s="208" t="s">
        <v>238</v>
      </c>
      <c r="D38" s="281">
        <f>D19*'Formulario C1'!$U28</f>
        <v>0</v>
      </c>
      <c r="E38" s="281">
        <f>E19*'Formulario C1'!$U28</f>
        <v>0</v>
      </c>
      <c r="F38" s="281">
        <f>F19*'Formulario C1'!$U28</f>
        <v>0</v>
      </c>
      <c r="G38" s="281">
        <f>G19*'Formulario C1'!$U28</f>
        <v>0</v>
      </c>
      <c r="H38" s="281">
        <f>H19*'Formulario C1'!$U28</f>
        <v>0</v>
      </c>
      <c r="I38" s="281">
        <f>I19*'Formulario C1'!$U28</f>
        <v>0</v>
      </c>
      <c r="J38" s="281">
        <f>J19*'Formulario C1'!$U28</f>
        <v>0</v>
      </c>
      <c r="K38" s="281">
        <f>K19*'Formulario C1'!$U28</f>
        <v>0</v>
      </c>
      <c r="L38" s="281">
        <f>L19*'Formulario C1'!$U28</f>
        <v>0</v>
      </c>
      <c r="M38" s="281">
        <f>M19*'Formulario C1'!$U28</f>
        <v>0</v>
      </c>
      <c r="N38" s="281">
        <f>N19*'Formulario C1'!$U28</f>
        <v>0</v>
      </c>
      <c r="O38" s="281">
        <f>O19*'Formulario C1'!$U28</f>
        <v>0</v>
      </c>
      <c r="P38" s="74">
        <f t="shared" si="10"/>
        <v>0</v>
      </c>
      <c r="Q38" s="220"/>
    </row>
    <row r="39" spans="1:17" ht="15" customHeight="1" x14ac:dyDescent="0.25">
      <c r="A39" s="160"/>
      <c r="B39" s="67" t="str">
        <f t="shared" si="11"/>
        <v>Petróleo</v>
      </c>
      <c r="C39" s="208" t="s">
        <v>238</v>
      </c>
      <c r="D39" s="281">
        <f>D20*'Formulario C1'!$U29</f>
        <v>0</v>
      </c>
      <c r="E39" s="281">
        <f>E20*'Formulario C1'!$U29</f>
        <v>0</v>
      </c>
      <c r="F39" s="281">
        <f>F20*'Formulario C1'!$U29</f>
        <v>0</v>
      </c>
      <c r="G39" s="281">
        <f>G20*'Formulario C1'!$U29</f>
        <v>0</v>
      </c>
      <c r="H39" s="281">
        <f>H20*'Formulario C1'!$U29</f>
        <v>0</v>
      </c>
      <c r="I39" s="281">
        <f>I20*'Formulario C1'!$U29</f>
        <v>0</v>
      </c>
      <c r="J39" s="281">
        <f>J20*'Formulario C1'!$U29</f>
        <v>0</v>
      </c>
      <c r="K39" s="281">
        <f>K20*'Formulario C1'!$U29</f>
        <v>0</v>
      </c>
      <c r="L39" s="281">
        <f>L20*'Formulario C1'!$U29</f>
        <v>0</v>
      </c>
      <c r="M39" s="281">
        <f>M20*'Formulario C1'!$U29</f>
        <v>0</v>
      </c>
      <c r="N39" s="281">
        <f>N20*'Formulario C1'!$U29</f>
        <v>0</v>
      </c>
      <c r="O39" s="281">
        <f>O20*'Formulario C1'!$U29</f>
        <v>0</v>
      </c>
      <c r="P39" s="74">
        <f t="shared" si="10"/>
        <v>0</v>
      </c>
      <c r="Q39" s="220"/>
    </row>
    <row r="40" spans="1:17" ht="15" customHeight="1" x14ac:dyDescent="0.25">
      <c r="A40" s="160"/>
      <c r="B40" s="67" t="str">
        <f t="shared" si="11"/>
        <v>Leña</v>
      </c>
      <c r="C40" s="208" t="s">
        <v>238</v>
      </c>
      <c r="D40" s="281">
        <f>D21*'Formulario C1'!$U30</f>
        <v>0</v>
      </c>
      <c r="E40" s="281">
        <f>E21*'Formulario C1'!$U30</f>
        <v>0</v>
      </c>
      <c r="F40" s="281">
        <f>F21*'Formulario C1'!$U30</f>
        <v>0</v>
      </c>
      <c r="G40" s="281">
        <f>G21*'Formulario C1'!$U30</f>
        <v>0</v>
      </c>
      <c r="H40" s="281">
        <f>H21*'Formulario C1'!$U30</f>
        <v>0</v>
      </c>
      <c r="I40" s="281">
        <f>I21*'Formulario C1'!$U30</f>
        <v>0</v>
      </c>
      <c r="J40" s="281">
        <f>J21*'Formulario C1'!$U30</f>
        <v>0</v>
      </c>
      <c r="K40" s="281">
        <f>K21*'Formulario C1'!$U30</f>
        <v>0</v>
      </c>
      <c r="L40" s="281">
        <f>L21*'Formulario C1'!$U30</f>
        <v>0</v>
      </c>
      <c r="M40" s="281">
        <f>M21*'Formulario C1'!$U30</f>
        <v>0</v>
      </c>
      <c r="N40" s="281">
        <f>N21*'Formulario C1'!$U30</f>
        <v>0</v>
      </c>
      <c r="O40" s="281">
        <f>O21*'Formulario C1'!$U30</f>
        <v>0</v>
      </c>
      <c r="P40" s="74">
        <f t="shared" si="10"/>
        <v>0</v>
      </c>
      <c r="Q40" s="220"/>
    </row>
    <row r="41" spans="1:17" ht="15" customHeight="1" x14ac:dyDescent="0.25">
      <c r="A41" s="160"/>
      <c r="B41" s="67" t="str">
        <f t="shared" si="11"/>
        <v>Biomasa</v>
      </c>
      <c r="C41" s="208" t="s">
        <v>238</v>
      </c>
      <c r="D41" s="281">
        <f>D22*'Formulario C1'!$U31</f>
        <v>0</v>
      </c>
      <c r="E41" s="281">
        <f>E22*'Formulario C1'!$U31</f>
        <v>0</v>
      </c>
      <c r="F41" s="281">
        <f>F22*'Formulario C1'!$U31</f>
        <v>0</v>
      </c>
      <c r="G41" s="281">
        <f>G22*'Formulario C1'!$U31</f>
        <v>0</v>
      </c>
      <c r="H41" s="281">
        <f>H22*'Formulario C1'!$U31</f>
        <v>0</v>
      </c>
      <c r="I41" s="281">
        <f>I22*'Formulario C1'!$U31</f>
        <v>0</v>
      </c>
      <c r="J41" s="281">
        <f>J22*'Formulario C1'!$U31</f>
        <v>0</v>
      </c>
      <c r="K41" s="281">
        <f>K22*'Formulario C1'!$U31</f>
        <v>0</v>
      </c>
      <c r="L41" s="281">
        <f>L22*'Formulario C1'!$U31</f>
        <v>0</v>
      </c>
      <c r="M41" s="281">
        <f>M22*'Formulario C1'!$U31</f>
        <v>0</v>
      </c>
      <c r="N41" s="281">
        <f>N22*'Formulario C1'!$U31</f>
        <v>0</v>
      </c>
      <c r="O41" s="281">
        <f>O22*'Formulario C1'!$U31</f>
        <v>0</v>
      </c>
      <c r="P41" s="74">
        <f t="shared" si="10"/>
        <v>0</v>
      </c>
      <c r="Q41" s="220"/>
    </row>
    <row r="42" spans="1:17" ht="15" customHeight="1" thickBot="1" x14ac:dyDescent="0.3">
      <c r="A42" s="160"/>
      <c r="B42" s="78" t="str">
        <f t="shared" si="11"/>
        <v>Otro (Especificar)</v>
      </c>
      <c r="C42" s="209" t="s">
        <v>238</v>
      </c>
      <c r="D42" s="282">
        <f>D23*'Formulario C1'!$U32</f>
        <v>0</v>
      </c>
      <c r="E42" s="282">
        <f>E23*'Formulario C1'!$U32</f>
        <v>0</v>
      </c>
      <c r="F42" s="282">
        <f>F23*'Formulario C1'!$U32</f>
        <v>0</v>
      </c>
      <c r="G42" s="282">
        <f>G23*'Formulario C1'!$U32</f>
        <v>0</v>
      </c>
      <c r="H42" s="282">
        <f>H23*'Formulario C1'!$U32</f>
        <v>0</v>
      </c>
      <c r="I42" s="282">
        <f>I23*'Formulario C1'!$U32</f>
        <v>0</v>
      </c>
      <c r="J42" s="282">
        <f>J23*'Formulario C1'!$U32</f>
        <v>0</v>
      </c>
      <c r="K42" s="282">
        <f>K23*'Formulario C1'!$U32</f>
        <v>0</v>
      </c>
      <c r="L42" s="282">
        <f>L23*'Formulario C1'!$U32</f>
        <v>0</v>
      </c>
      <c r="M42" s="282">
        <f>M23*'Formulario C1'!$U32</f>
        <v>0</v>
      </c>
      <c r="N42" s="282">
        <f>N23*'Formulario C1'!$U32</f>
        <v>0</v>
      </c>
      <c r="O42" s="282">
        <f>O23*'Formulario C1'!$U32</f>
        <v>0</v>
      </c>
      <c r="P42" s="75">
        <f t="shared" si="10"/>
        <v>0</v>
      </c>
      <c r="Q42" s="220"/>
    </row>
    <row r="43" spans="1:17" ht="15" customHeight="1" thickBot="1" x14ac:dyDescent="0.3">
      <c r="A43" s="160"/>
      <c r="B43" s="52"/>
      <c r="C43" s="52"/>
      <c r="D43" s="52"/>
      <c r="E43" s="52"/>
      <c r="F43" s="52"/>
      <c r="G43" s="52"/>
      <c r="H43" s="52"/>
      <c r="I43" s="52"/>
      <c r="J43" s="52"/>
      <c r="K43" s="52"/>
      <c r="L43" s="52"/>
      <c r="M43" s="52"/>
      <c r="N43" s="52"/>
      <c r="O43" s="52"/>
      <c r="P43" s="124"/>
      <c r="Q43" s="220"/>
    </row>
    <row r="44" spans="1:17" ht="15" customHeight="1" thickBot="1" x14ac:dyDescent="0.3">
      <c r="A44" s="160"/>
      <c r="B44" s="91" t="s">
        <v>67</v>
      </c>
      <c r="C44" s="92" t="s">
        <v>238</v>
      </c>
      <c r="D44" s="93">
        <f>D27+D32</f>
        <v>5000</v>
      </c>
      <c r="E44" s="93">
        <f t="shared" ref="E44:P44" si="12">E27+E32</f>
        <v>5000</v>
      </c>
      <c r="F44" s="93">
        <f t="shared" si="12"/>
        <v>5000</v>
      </c>
      <c r="G44" s="93">
        <f t="shared" si="12"/>
        <v>5000</v>
      </c>
      <c r="H44" s="93">
        <f t="shared" si="12"/>
        <v>5000</v>
      </c>
      <c r="I44" s="93">
        <f t="shared" si="12"/>
        <v>5000</v>
      </c>
      <c r="J44" s="93">
        <f t="shared" si="12"/>
        <v>5000</v>
      </c>
      <c r="K44" s="93">
        <f t="shared" si="12"/>
        <v>5000</v>
      </c>
      <c r="L44" s="93">
        <f t="shared" si="12"/>
        <v>5000</v>
      </c>
      <c r="M44" s="93">
        <f t="shared" si="12"/>
        <v>5000</v>
      </c>
      <c r="N44" s="93">
        <f t="shared" si="12"/>
        <v>5000</v>
      </c>
      <c r="O44" s="94">
        <f t="shared" si="12"/>
        <v>5000</v>
      </c>
      <c r="P44" s="90">
        <f t="shared" si="12"/>
        <v>60</v>
      </c>
      <c r="Q44" s="220"/>
    </row>
    <row r="45" spans="1:17" ht="15" customHeight="1" thickBot="1" x14ac:dyDescent="0.3">
      <c r="A45" s="52"/>
      <c r="B45" s="61"/>
      <c r="C45" s="61"/>
      <c r="D45" s="283"/>
      <c r="E45" s="283"/>
      <c r="F45" s="283"/>
      <c r="G45" s="283"/>
      <c r="H45" s="283"/>
      <c r="I45" s="283"/>
      <c r="J45" s="283"/>
      <c r="K45" s="283"/>
      <c r="L45" s="283"/>
      <c r="M45" s="283"/>
      <c r="N45" s="283"/>
      <c r="O45" s="283"/>
      <c r="P45" s="284"/>
      <c r="Q45" s="52"/>
    </row>
    <row r="46" spans="1:17" s="124" customFormat="1" ht="23.25" customHeight="1" thickBot="1" x14ac:dyDescent="0.3">
      <c r="A46" s="160"/>
      <c r="B46" s="718" t="s">
        <v>162</v>
      </c>
      <c r="C46" s="719"/>
      <c r="D46" s="719"/>
      <c r="E46" s="719"/>
      <c r="F46" s="719"/>
      <c r="G46" s="719"/>
      <c r="H46" s="719"/>
      <c r="I46" s="719"/>
      <c r="J46" s="719"/>
      <c r="K46" s="719"/>
      <c r="L46" s="719"/>
      <c r="M46" s="719"/>
      <c r="N46" s="719"/>
      <c r="O46" s="719"/>
      <c r="P46" s="719"/>
      <c r="Q46" s="220"/>
    </row>
    <row r="47" spans="1:17" s="124" customFormat="1" ht="15" customHeight="1" x14ac:dyDescent="0.25">
      <c r="A47" s="160"/>
      <c r="Q47" s="220"/>
    </row>
    <row r="48" spans="1:17" s="124" customFormat="1" ht="15" customHeight="1" x14ac:dyDescent="0.25">
      <c r="A48" s="160"/>
      <c r="F48" s="236"/>
      <c r="G48" s="721" t="s">
        <v>89</v>
      </c>
      <c r="H48" s="721"/>
      <c r="I48" s="721"/>
      <c r="J48" s="721"/>
      <c r="K48" s="223"/>
      <c r="L48" s="223"/>
      <c r="M48" s="223"/>
      <c r="N48" s="223"/>
      <c r="Q48" s="220"/>
    </row>
    <row r="49" spans="1:17" s="124" customFormat="1" ht="15" customHeight="1" x14ac:dyDescent="0.25">
      <c r="A49" s="160"/>
      <c r="F49" s="236"/>
      <c r="G49" s="721"/>
      <c r="H49" s="721"/>
      <c r="I49" s="721"/>
      <c r="J49" s="721"/>
      <c r="K49" s="223"/>
      <c r="L49" s="223"/>
      <c r="M49" s="223"/>
      <c r="N49" s="223"/>
      <c r="Q49" s="220"/>
    </row>
    <row r="50" spans="1:17" s="124" customFormat="1" ht="15" customHeight="1" x14ac:dyDescent="0.25">
      <c r="A50" s="160"/>
      <c r="F50" s="236"/>
      <c r="G50" s="721"/>
      <c r="H50" s="721"/>
      <c r="I50" s="721"/>
      <c r="J50" s="721"/>
      <c r="K50" s="223"/>
      <c r="L50" s="223"/>
      <c r="M50" s="223"/>
      <c r="N50" s="223"/>
      <c r="Q50" s="220"/>
    </row>
    <row r="51" spans="1:17" s="124" customFormat="1" ht="15" customHeight="1" x14ac:dyDescent="0.25">
      <c r="A51" s="160"/>
      <c r="F51" s="236"/>
      <c r="G51" s="721"/>
      <c r="H51" s="721"/>
      <c r="I51" s="721"/>
      <c r="J51" s="721"/>
      <c r="K51" s="223"/>
      <c r="L51" s="223"/>
      <c r="M51" s="223"/>
      <c r="N51" s="223"/>
      <c r="Q51" s="220"/>
    </row>
    <row r="52" spans="1:17" s="124" customFormat="1" ht="15" customHeight="1" thickBot="1" x14ac:dyDescent="0.3">
      <c r="A52" s="160"/>
      <c r="F52" s="236"/>
      <c r="G52" s="722"/>
      <c r="H52" s="722"/>
      <c r="I52" s="722"/>
      <c r="J52" s="722"/>
      <c r="K52" s="223"/>
      <c r="L52" s="223"/>
      <c r="M52" s="223"/>
      <c r="N52" s="223"/>
      <c r="Q52" s="220"/>
    </row>
    <row r="53" spans="1:17" s="124" customFormat="1" ht="15" customHeight="1" x14ac:dyDescent="0.25">
      <c r="A53" s="285"/>
      <c r="F53" s="236"/>
      <c r="G53" s="723" t="s">
        <v>84</v>
      </c>
      <c r="H53" s="723"/>
      <c r="I53" s="723"/>
      <c r="J53" s="723"/>
      <c r="K53" s="223"/>
      <c r="L53" s="223"/>
      <c r="M53" s="223"/>
      <c r="N53" s="223"/>
      <c r="Q53" s="220"/>
    </row>
    <row r="54" spans="1:17" s="124" customFormat="1" ht="15" customHeight="1" x14ac:dyDescent="0.25">
      <c r="A54" s="285"/>
      <c r="F54" s="236"/>
      <c r="G54" s="721" t="s">
        <v>86</v>
      </c>
      <c r="H54" s="721"/>
      <c r="I54" s="721"/>
      <c r="J54" s="721"/>
      <c r="K54" s="223"/>
      <c r="L54" s="223"/>
      <c r="M54" s="223"/>
      <c r="N54" s="223"/>
      <c r="Q54" s="220"/>
    </row>
    <row r="55" spans="1:17" ht="16.5" customHeight="1" x14ac:dyDescent="0.25">
      <c r="A55" s="285"/>
      <c r="F55" s="236"/>
      <c r="G55" s="721" t="s">
        <v>85</v>
      </c>
      <c r="H55" s="721"/>
      <c r="I55" s="721"/>
      <c r="J55" s="721"/>
      <c r="K55" s="223"/>
      <c r="L55" s="223"/>
      <c r="M55" s="223"/>
      <c r="N55" s="223"/>
      <c r="O55" s="124"/>
      <c r="Q55" s="220"/>
    </row>
    <row r="56" spans="1:17" ht="15" customHeight="1" thickBot="1" x14ac:dyDescent="0.3">
      <c r="A56" s="224"/>
      <c r="B56" s="258"/>
      <c r="C56" s="258"/>
      <c r="D56" s="258"/>
      <c r="E56" s="258"/>
      <c r="F56" s="258"/>
      <c r="G56" s="258"/>
      <c r="H56" s="258"/>
      <c r="I56" s="258"/>
      <c r="J56" s="258"/>
      <c r="K56" s="258"/>
      <c r="L56" s="258"/>
      <c r="M56" s="258"/>
      <c r="N56" s="258"/>
      <c r="O56" s="258"/>
      <c r="P56" s="258"/>
      <c r="Q56" s="226"/>
    </row>
    <row r="57" spans="1:17" ht="12.75" thickTop="1" x14ac:dyDescent="0.25"/>
  </sheetData>
  <mergeCells count="13">
    <mergeCell ref="B46:P46"/>
    <mergeCell ref="O2:Q2"/>
    <mergeCell ref="G55:J55"/>
    <mergeCell ref="G48:J52"/>
    <mergeCell ref="G53:J53"/>
    <mergeCell ref="G54:J54"/>
    <mergeCell ref="P6:P7"/>
    <mergeCell ref="B6:O6"/>
    <mergeCell ref="B8:P8"/>
    <mergeCell ref="B13:P13"/>
    <mergeCell ref="B25:O25"/>
    <mergeCell ref="P25:P26"/>
    <mergeCell ref="B4:P4"/>
  </mergeCells>
  <printOptions horizontalCentered="1"/>
  <pageMargins left="3.937007874015748E-2" right="3.937007874015748E-2" top="0.19685039370078741" bottom="0.19685039370078741" header="0" footer="0"/>
  <pageSetup scale="67" orientation="landscape" r:id="rId1"/>
  <ignoredErrors>
    <ignoredError sqref="D27:O27 D28:O31 D33:O42 D32:O32 C14:C23 C9:C12 B9:B12 B14:B23 P9:P12 P14:P23 P27:P31 P32:P42 B29:B31 B33:B42 D44:P4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1">
    <pageSetUpPr fitToPage="1"/>
  </sheetPr>
  <dimension ref="A1:S38"/>
  <sheetViews>
    <sheetView tabSelected="1" view="pageBreakPreview" zoomScale="90" zoomScaleNormal="90" zoomScaleSheetLayoutView="90" workbookViewId="0">
      <selection activeCell="R26" sqref="R26"/>
    </sheetView>
  </sheetViews>
  <sheetFormatPr baseColWidth="10" defaultRowHeight="12" x14ac:dyDescent="0.25"/>
  <cols>
    <col min="1" max="1" width="4" style="125" customWidth="1"/>
    <col min="2" max="2" width="16.28515625" style="125" customWidth="1"/>
    <col min="3" max="3" width="9.5703125" style="125" customWidth="1"/>
    <col min="4" max="4" width="14.140625" style="125" customWidth="1"/>
    <col min="5" max="5" width="13.85546875" style="125" customWidth="1"/>
    <col min="6" max="6" width="11.5703125" style="125" customWidth="1"/>
    <col min="7" max="7" width="11" style="125" customWidth="1"/>
    <col min="8" max="8" width="11.28515625" style="125" customWidth="1"/>
    <col min="9" max="9" width="11.42578125" style="125"/>
    <col min="10" max="15" width="11.42578125" style="125" customWidth="1"/>
    <col min="16" max="16" width="11.42578125" style="125"/>
    <col min="17" max="17" width="10.28515625" style="125" customWidth="1"/>
    <col min="18" max="18" width="12.85546875" style="125" customWidth="1"/>
    <col min="19" max="16384" width="11.42578125" style="125"/>
  </cols>
  <sheetData>
    <row r="1" spans="1:19" ht="15" customHeight="1" thickTop="1" x14ac:dyDescent="0.25">
      <c r="A1" s="217"/>
      <c r="B1" s="218"/>
      <c r="C1" s="218"/>
      <c r="D1" s="218"/>
      <c r="E1" s="218"/>
      <c r="F1" s="218"/>
      <c r="G1" s="218"/>
      <c r="H1" s="218"/>
      <c r="I1" s="218"/>
      <c r="J1" s="218"/>
      <c r="K1" s="218"/>
      <c r="L1" s="218"/>
      <c r="M1" s="218"/>
      <c r="N1" s="218"/>
      <c r="O1" s="218"/>
      <c r="P1" s="218"/>
      <c r="Q1" s="218"/>
      <c r="R1" s="124"/>
      <c r="S1" s="124"/>
    </row>
    <row r="2" spans="1:19" s="124" customFormat="1" ht="15" customHeight="1" x14ac:dyDescent="0.25">
      <c r="A2" s="160"/>
      <c r="M2" s="232" t="s">
        <v>93</v>
      </c>
      <c r="N2" s="616">
        <f ca="1">TODAY()</f>
        <v>43046</v>
      </c>
      <c r="O2" s="616"/>
      <c r="P2" s="616"/>
      <c r="Q2" s="616"/>
    </row>
    <row r="3" spans="1:19" ht="15" customHeight="1" thickBot="1" x14ac:dyDescent="0.3">
      <c r="A3" s="160"/>
      <c r="B3" s="52"/>
      <c r="C3" s="52"/>
      <c r="D3" s="52"/>
      <c r="E3" s="52"/>
      <c r="F3" s="52"/>
      <c r="G3" s="52"/>
      <c r="H3" s="52"/>
      <c r="I3" s="52"/>
      <c r="J3" s="52"/>
      <c r="K3" s="52"/>
      <c r="L3" s="52"/>
      <c r="M3" s="52"/>
      <c r="N3" s="52"/>
      <c r="O3" s="52"/>
      <c r="P3" s="52"/>
      <c r="Q3" s="124"/>
      <c r="R3" s="124"/>
      <c r="S3" s="124"/>
    </row>
    <row r="4" spans="1:19" ht="15" customHeight="1" thickBot="1" x14ac:dyDescent="0.3">
      <c r="A4" s="160"/>
      <c r="B4" s="657" t="s">
        <v>281</v>
      </c>
      <c r="C4" s="661"/>
      <c r="D4" s="661"/>
      <c r="E4" s="661"/>
      <c r="F4" s="661"/>
      <c r="G4" s="661"/>
      <c r="H4" s="661"/>
      <c r="I4" s="661"/>
      <c r="J4" s="661"/>
      <c r="K4" s="661"/>
      <c r="L4" s="661"/>
      <c r="M4" s="661"/>
      <c r="N4" s="661"/>
      <c r="O4" s="661"/>
      <c r="P4" s="658"/>
      <c r="Q4" s="124"/>
      <c r="R4" s="124"/>
      <c r="S4" s="124"/>
    </row>
    <row r="5" spans="1:19" ht="7.5" customHeight="1" thickBot="1" x14ac:dyDescent="0.3">
      <c r="A5" s="160"/>
      <c r="B5" s="52"/>
      <c r="C5" s="52"/>
      <c r="D5" s="52"/>
      <c r="E5" s="52"/>
      <c r="F5" s="52"/>
      <c r="G5" s="52"/>
      <c r="H5" s="52"/>
      <c r="I5" s="52"/>
      <c r="J5" s="52"/>
      <c r="K5" s="52"/>
      <c r="L5" s="52"/>
      <c r="M5" s="52"/>
      <c r="N5" s="52"/>
      <c r="O5" s="52"/>
      <c r="P5" s="52"/>
      <c r="Q5" s="124"/>
      <c r="R5" s="124"/>
      <c r="S5" s="124"/>
    </row>
    <row r="6" spans="1:19" ht="15" customHeight="1" thickBot="1" x14ac:dyDescent="0.3">
      <c r="A6" s="160"/>
      <c r="F6" s="742" t="s">
        <v>166</v>
      </c>
      <c r="G6" s="743"/>
      <c r="H6" s="743"/>
      <c r="I6" s="743"/>
      <c r="J6" s="743"/>
      <c r="K6" s="743"/>
      <c r="L6" s="743"/>
      <c r="M6" s="743"/>
      <c r="N6" s="743"/>
      <c r="O6" s="743"/>
      <c r="P6" s="743"/>
      <c r="Q6" s="744"/>
      <c r="R6" s="724" t="s">
        <v>376</v>
      </c>
      <c r="S6" s="124"/>
    </row>
    <row r="7" spans="1:19" ht="15" customHeight="1" thickBot="1" x14ac:dyDescent="0.3">
      <c r="A7" s="160"/>
      <c r="B7" s="700" t="s">
        <v>163</v>
      </c>
      <c r="C7" s="712"/>
      <c r="D7" s="216" t="s">
        <v>165</v>
      </c>
      <c r="E7" s="211" t="s">
        <v>26</v>
      </c>
      <c r="F7" s="86" t="s">
        <v>33</v>
      </c>
      <c r="G7" s="216" t="s">
        <v>34</v>
      </c>
      <c r="H7" s="216" t="s">
        <v>35</v>
      </c>
      <c r="I7" s="216" t="s">
        <v>36</v>
      </c>
      <c r="J7" s="216" t="s">
        <v>37</v>
      </c>
      <c r="K7" s="216" t="s">
        <v>38</v>
      </c>
      <c r="L7" s="216" t="s">
        <v>39</v>
      </c>
      <c r="M7" s="216" t="s">
        <v>40</v>
      </c>
      <c r="N7" s="216" t="s">
        <v>41</v>
      </c>
      <c r="O7" s="216" t="s">
        <v>42</v>
      </c>
      <c r="P7" s="216" t="s">
        <v>43</v>
      </c>
      <c r="Q7" s="211" t="s">
        <v>44</v>
      </c>
      <c r="R7" s="741"/>
      <c r="S7" s="220"/>
    </row>
    <row r="8" spans="1:19" ht="15" customHeight="1" thickBot="1" x14ac:dyDescent="0.3">
      <c r="A8" s="160"/>
      <c r="B8" s="745" t="s">
        <v>45</v>
      </c>
      <c r="C8" s="746"/>
      <c r="D8" s="746"/>
      <c r="E8" s="747"/>
      <c r="F8" s="185">
        <f>SUM(F9:F12)</f>
        <v>500000</v>
      </c>
      <c r="G8" s="127">
        <f t="shared" ref="G8:Q8" si="0">SUM(G9:G12)</f>
        <v>500000</v>
      </c>
      <c r="H8" s="127">
        <f t="shared" si="0"/>
        <v>500000</v>
      </c>
      <c r="I8" s="127">
        <f t="shared" si="0"/>
        <v>500000</v>
      </c>
      <c r="J8" s="127">
        <f t="shared" si="0"/>
        <v>500000</v>
      </c>
      <c r="K8" s="127">
        <f t="shared" si="0"/>
        <v>500000</v>
      </c>
      <c r="L8" s="127">
        <f t="shared" si="0"/>
        <v>500000</v>
      </c>
      <c r="M8" s="127">
        <f t="shared" si="0"/>
        <v>500000</v>
      </c>
      <c r="N8" s="127">
        <f t="shared" si="0"/>
        <v>500000</v>
      </c>
      <c r="O8" s="127">
        <f t="shared" si="0"/>
        <v>500000</v>
      </c>
      <c r="P8" s="127">
        <f t="shared" si="0"/>
        <v>500000</v>
      </c>
      <c r="Q8" s="128">
        <f t="shared" si="0"/>
        <v>500000</v>
      </c>
      <c r="R8" s="129">
        <f>SUM(R9:R12)</f>
        <v>6000000</v>
      </c>
      <c r="S8" s="220"/>
    </row>
    <row r="9" spans="1:19" ht="15" customHeight="1" x14ac:dyDescent="0.25">
      <c r="A9" s="160"/>
      <c r="B9" s="734" t="str">
        <f>'Formulario C1'!B9</f>
        <v>Indicar N° medidor</v>
      </c>
      <c r="C9" s="735"/>
      <c r="D9" s="154">
        <v>100</v>
      </c>
      <c r="E9" s="56" t="s">
        <v>164</v>
      </c>
      <c r="F9" s="108">
        <f>'Formulario C2'!D9*$D9</f>
        <v>500000</v>
      </c>
      <c r="G9" s="109">
        <f>'Formulario C2'!E9*$D9</f>
        <v>500000</v>
      </c>
      <c r="H9" s="109">
        <f>'Formulario C2'!F9*$D9</f>
        <v>500000</v>
      </c>
      <c r="I9" s="109">
        <f>'Formulario C2'!G9*$D9</f>
        <v>500000</v>
      </c>
      <c r="J9" s="109">
        <f>'Formulario C2'!H9*$D9</f>
        <v>500000</v>
      </c>
      <c r="K9" s="109">
        <f>'Formulario C2'!I9*$D9</f>
        <v>500000</v>
      </c>
      <c r="L9" s="109">
        <f>'Formulario C2'!J9*$D9</f>
        <v>500000</v>
      </c>
      <c r="M9" s="109">
        <f>'Formulario C2'!K9*$D9</f>
        <v>500000</v>
      </c>
      <c r="N9" s="109">
        <f>'Formulario C2'!L9*$D9</f>
        <v>500000</v>
      </c>
      <c r="O9" s="109">
        <f>'Formulario C2'!M9*$D9</f>
        <v>500000</v>
      </c>
      <c r="P9" s="109">
        <f>'Formulario C2'!N9*$D9</f>
        <v>500000</v>
      </c>
      <c r="Q9" s="110">
        <f>'Formulario C2'!O9*$D9</f>
        <v>500000</v>
      </c>
      <c r="R9" s="130">
        <f>SUM(F9:Q9)</f>
        <v>6000000</v>
      </c>
      <c r="S9" s="220"/>
    </row>
    <row r="10" spans="1:19" ht="15" customHeight="1" x14ac:dyDescent="0.25">
      <c r="A10" s="160"/>
      <c r="B10" s="732" t="str">
        <f>'Formulario C1'!B10</f>
        <v>Indicar N° medidor</v>
      </c>
      <c r="C10" s="733"/>
      <c r="D10" s="155"/>
      <c r="E10" s="131" t="s">
        <v>164</v>
      </c>
      <c r="F10" s="111">
        <f>'Formulario C2'!D10*$D10</f>
        <v>0</v>
      </c>
      <c r="G10" s="112">
        <f>'Formulario C2'!E10*$D10</f>
        <v>0</v>
      </c>
      <c r="H10" s="112">
        <f>'Formulario C2'!F10*$D10</f>
        <v>0</v>
      </c>
      <c r="I10" s="112">
        <f>'Formulario C2'!G10*$D10</f>
        <v>0</v>
      </c>
      <c r="J10" s="112">
        <f>'Formulario C2'!H10*$D10</f>
        <v>0</v>
      </c>
      <c r="K10" s="112">
        <f>'Formulario C2'!I10*$D10</f>
        <v>0</v>
      </c>
      <c r="L10" s="112">
        <f>'Formulario C2'!J10*$D10</f>
        <v>0</v>
      </c>
      <c r="M10" s="112">
        <f>'Formulario C2'!K10*$D10</f>
        <v>0</v>
      </c>
      <c r="N10" s="112">
        <f>'Formulario C2'!L10*$D10</f>
        <v>0</v>
      </c>
      <c r="O10" s="112">
        <f>'Formulario C2'!M10*$D10</f>
        <v>0</v>
      </c>
      <c r="P10" s="112">
        <f>'Formulario C2'!N10*$D10</f>
        <v>0</v>
      </c>
      <c r="Q10" s="113">
        <f>'Formulario C2'!O10*$D10</f>
        <v>0</v>
      </c>
      <c r="R10" s="132">
        <f t="shared" ref="R10:R23" si="1">SUM(F10:Q10)/1000000</f>
        <v>0</v>
      </c>
      <c r="S10" s="220"/>
    </row>
    <row r="11" spans="1:19" ht="15" customHeight="1" x14ac:dyDescent="0.25">
      <c r="A11" s="160"/>
      <c r="B11" s="732" t="str">
        <f>'Formulario C1'!B11</f>
        <v>Indicar N° medidor</v>
      </c>
      <c r="C11" s="733"/>
      <c r="D11" s="155"/>
      <c r="E11" s="131" t="s">
        <v>164</v>
      </c>
      <c r="F11" s="111">
        <f>'Formulario C2'!D11*$D11</f>
        <v>0</v>
      </c>
      <c r="G11" s="112">
        <f>'Formulario C2'!E11*$D11</f>
        <v>0</v>
      </c>
      <c r="H11" s="112">
        <f>'Formulario C2'!F11*$D11</f>
        <v>0</v>
      </c>
      <c r="I11" s="112">
        <f>'Formulario C2'!G11*$D11</f>
        <v>0</v>
      </c>
      <c r="J11" s="112">
        <f>'Formulario C2'!H11*$D11</f>
        <v>0</v>
      </c>
      <c r="K11" s="112">
        <f>'Formulario C2'!I11*$D11</f>
        <v>0</v>
      </c>
      <c r="L11" s="112">
        <f>'Formulario C2'!J11*$D11</f>
        <v>0</v>
      </c>
      <c r="M11" s="112">
        <f>'Formulario C2'!K11*$D11</f>
        <v>0</v>
      </c>
      <c r="N11" s="112">
        <f>'Formulario C2'!L11*$D11</f>
        <v>0</v>
      </c>
      <c r="O11" s="112">
        <f>'Formulario C2'!M11*$D11</f>
        <v>0</v>
      </c>
      <c r="P11" s="112">
        <f>'Formulario C2'!N11*$D11</f>
        <v>0</v>
      </c>
      <c r="Q11" s="113">
        <f>'Formulario C2'!O11*$D11</f>
        <v>0</v>
      </c>
      <c r="R11" s="132">
        <f t="shared" si="1"/>
        <v>0</v>
      </c>
      <c r="S11" s="220"/>
    </row>
    <row r="12" spans="1:19" ht="15" customHeight="1" thickBot="1" x14ac:dyDescent="0.3">
      <c r="A12" s="160"/>
      <c r="B12" s="739" t="str">
        <f>'Formulario C1'!B12</f>
        <v>Indicar N° medidor</v>
      </c>
      <c r="C12" s="740"/>
      <c r="D12" s="156"/>
      <c r="E12" s="133" t="s">
        <v>164</v>
      </c>
      <c r="F12" s="114">
        <f>'Formulario C2'!D12*$D12</f>
        <v>0</v>
      </c>
      <c r="G12" s="115">
        <f>'Formulario C2'!E12*$D12</f>
        <v>0</v>
      </c>
      <c r="H12" s="115">
        <f>'Formulario C2'!F12*$D12</f>
        <v>0</v>
      </c>
      <c r="I12" s="115">
        <f>'Formulario C2'!G12*$D12</f>
        <v>0</v>
      </c>
      <c r="J12" s="115">
        <f>'Formulario C2'!H12*$D12</f>
        <v>0</v>
      </c>
      <c r="K12" s="115">
        <f>'Formulario C2'!I12*$D12</f>
        <v>0</v>
      </c>
      <c r="L12" s="115">
        <f>'Formulario C2'!J12*$D12</f>
        <v>0</v>
      </c>
      <c r="M12" s="115">
        <f>'Formulario C2'!K12*$D12</f>
        <v>0</v>
      </c>
      <c r="N12" s="115">
        <f>'Formulario C2'!L12*$D12</f>
        <v>0</v>
      </c>
      <c r="O12" s="115">
        <f>'Formulario C2'!M12*$D12</f>
        <v>0</v>
      </c>
      <c r="P12" s="115">
        <f>'Formulario C2'!N12*$D12</f>
        <v>0</v>
      </c>
      <c r="Q12" s="116">
        <f>'Formulario C2'!O12*$D12</f>
        <v>0</v>
      </c>
      <c r="R12" s="134">
        <f t="shared" si="1"/>
        <v>0</v>
      </c>
      <c r="S12" s="220"/>
    </row>
    <row r="13" spans="1:19" ht="15" customHeight="1" thickBot="1" x14ac:dyDescent="0.3">
      <c r="A13" s="160"/>
      <c r="B13" s="745" t="s">
        <v>62</v>
      </c>
      <c r="C13" s="746"/>
      <c r="D13" s="746"/>
      <c r="E13" s="747"/>
      <c r="F13" s="126">
        <f>SUM(F14:F23)</f>
        <v>0</v>
      </c>
      <c r="G13" s="127">
        <f t="shared" ref="G13:R13" si="2">SUM(G14:G23)</f>
        <v>0</v>
      </c>
      <c r="H13" s="127">
        <f t="shared" si="2"/>
        <v>0</v>
      </c>
      <c r="I13" s="127">
        <f t="shared" si="2"/>
        <v>0</v>
      </c>
      <c r="J13" s="127">
        <f t="shared" si="2"/>
        <v>0</v>
      </c>
      <c r="K13" s="127">
        <f t="shared" si="2"/>
        <v>0</v>
      </c>
      <c r="L13" s="127">
        <f t="shared" si="2"/>
        <v>0</v>
      </c>
      <c r="M13" s="127">
        <f t="shared" si="2"/>
        <v>0</v>
      </c>
      <c r="N13" s="127">
        <f t="shared" si="2"/>
        <v>0</v>
      </c>
      <c r="O13" s="127">
        <f t="shared" si="2"/>
        <v>0</v>
      </c>
      <c r="P13" s="127">
        <f t="shared" si="2"/>
        <v>0</v>
      </c>
      <c r="Q13" s="128">
        <f t="shared" si="2"/>
        <v>0</v>
      </c>
      <c r="R13" s="129">
        <f t="shared" si="2"/>
        <v>0</v>
      </c>
      <c r="S13" s="220"/>
    </row>
    <row r="14" spans="1:19" ht="15" customHeight="1" x14ac:dyDescent="0.25">
      <c r="A14" s="160"/>
      <c r="B14" s="734" t="str">
        <f>'Formulario C1'!B23</f>
        <v>Propano</v>
      </c>
      <c r="C14" s="735"/>
      <c r="D14" s="157"/>
      <c r="E14" s="56" t="s">
        <v>72</v>
      </c>
      <c r="F14" s="135">
        <f>'Formulario C2'!D14*$D14</f>
        <v>0</v>
      </c>
      <c r="G14" s="136">
        <f>'Formulario C2'!E14*$D14</f>
        <v>0</v>
      </c>
      <c r="H14" s="136">
        <f>'Formulario C2'!F14*$D14</f>
        <v>0</v>
      </c>
      <c r="I14" s="136">
        <f>'Formulario C2'!G14*$D14</f>
        <v>0</v>
      </c>
      <c r="J14" s="136">
        <f>'Formulario C2'!H14*$D14</f>
        <v>0</v>
      </c>
      <c r="K14" s="136">
        <f>'Formulario C2'!I14*$D14</f>
        <v>0</v>
      </c>
      <c r="L14" s="136">
        <f>'Formulario C2'!J14*$D14</f>
        <v>0</v>
      </c>
      <c r="M14" s="136">
        <f>'Formulario C2'!K14*$D14</f>
        <v>0</v>
      </c>
      <c r="N14" s="136">
        <f>'Formulario C2'!L14*$D14</f>
        <v>0</v>
      </c>
      <c r="O14" s="136">
        <f>'Formulario C2'!M14*$D14</f>
        <v>0</v>
      </c>
      <c r="P14" s="136">
        <f>'Formulario C2'!N14*$D14</f>
        <v>0</v>
      </c>
      <c r="Q14" s="137">
        <f>'Formulario C2'!O14*$D14</f>
        <v>0</v>
      </c>
      <c r="R14" s="138">
        <f t="shared" si="1"/>
        <v>0</v>
      </c>
      <c r="S14" s="220"/>
    </row>
    <row r="15" spans="1:19" ht="15" customHeight="1" x14ac:dyDescent="0.25">
      <c r="A15" s="160"/>
      <c r="B15" s="732" t="str">
        <f>'Formulario C1'!B24</f>
        <v>Gas Licuado Granel</v>
      </c>
      <c r="C15" s="733"/>
      <c r="D15" s="158"/>
      <c r="E15" s="131" t="s">
        <v>75</v>
      </c>
      <c r="F15" s="139">
        <f>'Formulario C2'!D15*$D15</f>
        <v>0</v>
      </c>
      <c r="G15" s="140">
        <f>'Formulario C2'!E15*$D15</f>
        <v>0</v>
      </c>
      <c r="H15" s="140">
        <f>'Formulario C2'!F15*$D15</f>
        <v>0</v>
      </c>
      <c r="I15" s="140">
        <f>'Formulario C2'!G15*$D15</f>
        <v>0</v>
      </c>
      <c r="J15" s="140">
        <f>'Formulario C2'!H15*$D15</f>
        <v>0</v>
      </c>
      <c r="K15" s="140">
        <f>'Formulario C2'!I15*$D15</f>
        <v>0</v>
      </c>
      <c r="L15" s="140">
        <f>'Formulario C2'!J15*$D15</f>
        <v>0</v>
      </c>
      <c r="M15" s="140">
        <f>'Formulario C2'!K15*$D15</f>
        <v>0</v>
      </c>
      <c r="N15" s="140">
        <f>'Formulario C2'!L15*$D15</f>
        <v>0</v>
      </c>
      <c r="O15" s="140">
        <f>'Formulario C2'!M15*$D15</f>
        <v>0</v>
      </c>
      <c r="P15" s="140">
        <f>'Formulario C2'!N15*$D15</f>
        <v>0</v>
      </c>
      <c r="Q15" s="141">
        <f>'Formulario C2'!O15*$D15</f>
        <v>0</v>
      </c>
      <c r="R15" s="142">
        <f t="shared" si="1"/>
        <v>0</v>
      </c>
      <c r="S15" s="220"/>
    </row>
    <row r="16" spans="1:19" ht="15" customHeight="1" x14ac:dyDescent="0.25">
      <c r="A16" s="160"/>
      <c r="B16" s="732" t="str">
        <f>'Formulario C1'!B25</f>
        <v>Gas Licuado Granel</v>
      </c>
      <c r="C16" s="733"/>
      <c r="D16" s="158"/>
      <c r="E16" s="131" t="s">
        <v>73</v>
      </c>
      <c r="F16" s="143">
        <f>'Formulario C2'!D16*$D16</f>
        <v>0</v>
      </c>
      <c r="G16" s="144">
        <f>'Formulario C2'!E16*$D16</f>
        <v>0</v>
      </c>
      <c r="H16" s="144">
        <f>'Formulario C2'!F16*$D16</f>
        <v>0</v>
      </c>
      <c r="I16" s="144">
        <f>'Formulario C2'!G16*$D16</f>
        <v>0</v>
      </c>
      <c r="J16" s="144">
        <f>'Formulario C2'!H16*$D16</f>
        <v>0</v>
      </c>
      <c r="K16" s="144">
        <f>'Formulario C2'!I16*$D16</f>
        <v>0</v>
      </c>
      <c r="L16" s="144">
        <f>'Formulario C2'!J16*$D16</f>
        <v>0</v>
      </c>
      <c r="M16" s="144">
        <f>'Formulario C2'!K16*$D16</f>
        <v>0</v>
      </c>
      <c r="N16" s="144">
        <f>'Formulario C2'!L16*$D16</f>
        <v>0</v>
      </c>
      <c r="O16" s="144">
        <f>'Formulario C2'!M16*$D16</f>
        <v>0</v>
      </c>
      <c r="P16" s="144">
        <f>'Formulario C2'!N16*$D16</f>
        <v>0</v>
      </c>
      <c r="Q16" s="145">
        <f>'Formulario C2'!O16*$D16</f>
        <v>0</v>
      </c>
      <c r="R16" s="146">
        <f t="shared" si="1"/>
        <v>0</v>
      </c>
      <c r="S16" s="220"/>
    </row>
    <row r="17" spans="1:19" ht="15" customHeight="1" x14ac:dyDescent="0.25">
      <c r="A17" s="160"/>
      <c r="B17" s="732" t="str">
        <f>'Formulario C1'!B26</f>
        <v>Gas Licuado Balón</v>
      </c>
      <c r="C17" s="733"/>
      <c r="D17" s="158"/>
      <c r="E17" s="131" t="s">
        <v>72</v>
      </c>
      <c r="F17" s="143">
        <f>'Formulario C2'!D17*$D17</f>
        <v>0</v>
      </c>
      <c r="G17" s="144">
        <f>'Formulario C2'!E17*$D17</f>
        <v>0</v>
      </c>
      <c r="H17" s="144">
        <f>'Formulario C2'!F17*$D17</f>
        <v>0</v>
      </c>
      <c r="I17" s="144">
        <f>'Formulario C2'!G17*$D17</f>
        <v>0</v>
      </c>
      <c r="J17" s="144">
        <f>'Formulario C2'!H17*$D17</f>
        <v>0</v>
      </c>
      <c r="K17" s="144">
        <f>'Formulario C2'!I17*$D17</f>
        <v>0</v>
      </c>
      <c r="L17" s="144">
        <f>'Formulario C2'!J17*$D17</f>
        <v>0</v>
      </c>
      <c r="M17" s="144">
        <f>'Formulario C2'!K17*$D17</f>
        <v>0</v>
      </c>
      <c r="N17" s="144">
        <f>'Formulario C2'!L17*$D17</f>
        <v>0</v>
      </c>
      <c r="O17" s="144">
        <f>'Formulario C2'!M17*$D17</f>
        <v>0</v>
      </c>
      <c r="P17" s="144">
        <f>'Formulario C2'!N17*$D17</f>
        <v>0</v>
      </c>
      <c r="Q17" s="145">
        <f>'Formulario C2'!O17*$D17</f>
        <v>0</v>
      </c>
      <c r="R17" s="146">
        <f t="shared" si="1"/>
        <v>0</v>
      </c>
      <c r="S17" s="220"/>
    </row>
    <row r="18" spans="1:19" ht="15" customHeight="1" x14ac:dyDescent="0.25">
      <c r="A18" s="160"/>
      <c r="B18" s="732" t="str">
        <f>'Formulario C1'!B27</f>
        <v>Gas de Ciudad</v>
      </c>
      <c r="C18" s="733"/>
      <c r="D18" s="158"/>
      <c r="E18" s="131" t="s">
        <v>73</v>
      </c>
      <c r="F18" s="139">
        <f>'Formulario C2'!D18*$D18</f>
        <v>0</v>
      </c>
      <c r="G18" s="140">
        <f>'Formulario C2'!E18*$D18</f>
        <v>0</v>
      </c>
      <c r="H18" s="140">
        <f>'Formulario C2'!F18*$D18</f>
        <v>0</v>
      </c>
      <c r="I18" s="140">
        <f>'Formulario C2'!G18*$D18</f>
        <v>0</v>
      </c>
      <c r="J18" s="140">
        <f>'Formulario C2'!H18*$D18</f>
        <v>0</v>
      </c>
      <c r="K18" s="140">
        <f>'Formulario C2'!I18*$D18</f>
        <v>0</v>
      </c>
      <c r="L18" s="140">
        <f>'Formulario C2'!J18*$D18</f>
        <v>0</v>
      </c>
      <c r="M18" s="140">
        <f>'Formulario C2'!K18*$D18</f>
        <v>0</v>
      </c>
      <c r="N18" s="140">
        <f>'Formulario C2'!L18*$D18</f>
        <v>0</v>
      </c>
      <c r="O18" s="140">
        <f>'Formulario C2'!M18*$D18</f>
        <v>0</v>
      </c>
      <c r="P18" s="140">
        <f>'Formulario C2'!N18*$D18</f>
        <v>0</v>
      </c>
      <c r="Q18" s="141">
        <f>'Formulario C2'!O18*$D18</f>
        <v>0</v>
      </c>
      <c r="R18" s="142">
        <f t="shared" si="1"/>
        <v>0</v>
      </c>
      <c r="S18" s="220"/>
    </row>
    <row r="19" spans="1:19" ht="15" customHeight="1" x14ac:dyDescent="0.25">
      <c r="A19" s="160"/>
      <c r="B19" s="732" t="str">
        <f>'Formulario C1'!B28</f>
        <v>Gas Natural</v>
      </c>
      <c r="C19" s="733"/>
      <c r="D19" s="158"/>
      <c r="E19" s="131" t="s">
        <v>73</v>
      </c>
      <c r="F19" s="143">
        <f>'Formulario C2'!D19*$D19</f>
        <v>0</v>
      </c>
      <c r="G19" s="144">
        <f>'Formulario C2'!E19*$D19</f>
        <v>0</v>
      </c>
      <c r="H19" s="144">
        <f>'Formulario C2'!F19*$D19</f>
        <v>0</v>
      </c>
      <c r="I19" s="144">
        <f>'Formulario C2'!G19*$D19</f>
        <v>0</v>
      </c>
      <c r="J19" s="144">
        <f>'Formulario C2'!H19*$D19</f>
        <v>0</v>
      </c>
      <c r="K19" s="144">
        <f>'Formulario C2'!I19*$D19</f>
        <v>0</v>
      </c>
      <c r="L19" s="144">
        <f>'Formulario C2'!J19*$D19</f>
        <v>0</v>
      </c>
      <c r="M19" s="144">
        <f>'Formulario C2'!K19*$D19</f>
        <v>0</v>
      </c>
      <c r="N19" s="144">
        <f>'Formulario C2'!L19*$D19</f>
        <v>0</v>
      </c>
      <c r="O19" s="144">
        <f>'Formulario C2'!M19*$D19</f>
        <v>0</v>
      </c>
      <c r="P19" s="144">
        <f>'Formulario C2'!N19*$D19</f>
        <v>0</v>
      </c>
      <c r="Q19" s="145">
        <f>'Formulario C2'!O19*$D19</f>
        <v>0</v>
      </c>
      <c r="R19" s="146">
        <f t="shared" si="1"/>
        <v>0</v>
      </c>
      <c r="S19" s="220"/>
    </row>
    <row r="20" spans="1:19" ht="15" customHeight="1" x14ac:dyDescent="0.25">
      <c r="A20" s="160"/>
      <c r="B20" s="732" t="str">
        <f>'Formulario C1'!B29</f>
        <v>Petróleo</v>
      </c>
      <c r="C20" s="733"/>
      <c r="D20" s="158"/>
      <c r="E20" s="131" t="s">
        <v>75</v>
      </c>
      <c r="F20" s="139">
        <f>'Formulario C2'!D20*$D20</f>
        <v>0</v>
      </c>
      <c r="G20" s="140">
        <f>'Formulario C2'!E20*$D20</f>
        <v>0</v>
      </c>
      <c r="H20" s="140">
        <f>'Formulario C2'!F20*$D20</f>
        <v>0</v>
      </c>
      <c r="I20" s="140">
        <f>'Formulario C2'!G20*$D20</f>
        <v>0</v>
      </c>
      <c r="J20" s="140">
        <f>'Formulario C2'!H20*$D20</f>
        <v>0</v>
      </c>
      <c r="K20" s="140">
        <f>'Formulario C2'!I20*$D20</f>
        <v>0</v>
      </c>
      <c r="L20" s="140">
        <f>'Formulario C2'!J20*$D20</f>
        <v>0</v>
      </c>
      <c r="M20" s="140">
        <f>'Formulario C2'!K20*$D20</f>
        <v>0</v>
      </c>
      <c r="N20" s="140">
        <f>'Formulario C2'!L20*$D20</f>
        <v>0</v>
      </c>
      <c r="O20" s="140">
        <f>'Formulario C2'!M20*$D20</f>
        <v>0</v>
      </c>
      <c r="P20" s="140">
        <f>'Formulario C2'!N20*$D20</f>
        <v>0</v>
      </c>
      <c r="Q20" s="141">
        <f>'Formulario C2'!O20*$D20</f>
        <v>0</v>
      </c>
      <c r="R20" s="142">
        <f t="shared" si="1"/>
        <v>0</v>
      </c>
      <c r="S20" s="220"/>
    </row>
    <row r="21" spans="1:19" ht="15" customHeight="1" x14ac:dyDescent="0.25">
      <c r="A21" s="160"/>
      <c r="B21" s="732" t="str">
        <f>'Formulario C1'!B30</f>
        <v>Leña</v>
      </c>
      <c r="C21" s="733"/>
      <c r="D21" s="158"/>
      <c r="E21" s="131" t="s">
        <v>72</v>
      </c>
      <c r="F21" s="143">
        <f>'Formulario C2'!D21*$D21</f>
        <v>0</v>
      </c>
      <c r="G21" s="144">
        <f>'Formulario C2'!E21*$D21</f>
        <v>0</v>
      </c>
      <c r="H21" s="144">
        <f>'Formulario C2'!F21*$D21</f>
        <v>0</v>
      </c>
      <c r="I21" s="144">
        <f>'Formulario C2'!G21*$D21</f>
        <v>0</v>
      </c>
      <c r="J21" s="144">
        <f>'Formulario C2'!H21*$D21</f>
        <v>0</v>
      </c>
      <c r="K21" s="144">
        <f>'Formulario C2'!I21*$D21</f>
        <v>0</v>
      </c>
      <c r="L21" s="144">
        <f>'Formulario C2'!J21*$D21</f>
        <v>0</v>
      </c>
      <c r="M21" s="144">
        <f>'Formulario C2'!K21*$D21</f>
        <v>0</v>
      </c>
      <c r="N21" s="144">
        <f>'Formulario C2'!L21*$D21</f>
        <v>0</v>
      </c>
      <c r="O21" s="144">
        <f>'Formulario C2'!M21*$D21</f>
        <v>0</v>
      </c>
      <c r="P21" s="144">
        <f>'Formulario C2'!N21*$D21</f>
        <v>0</v>
      </c>
      <c r="Q21" s="145">
        <f>'Formulario C2'!O21*$D21</f>
        <v>0</v>
      </c>
      <c r="R21" s="146">
        <f t="shared" si="1"/>
        <v>0</v>
      </c>
      <c r="S21" s="220"/>
    </row>
    <row r="22" spans="1:19" ht="15" customHeight="1" x14ac:dyDescent="0.25">
      <c r="A22" s="160"/>
      <c r="B22" s="732" t="str">
        <f>'Formulario C1'!B31</f>
        <v>Biomasa</v>
      </c>
      <c r="C22" s="733"/>
      <c r="D22" s="158"/>
      <c r="E22" s="131" t="s">
        <v>72</v>
      </c>
      <c r="F22" s="143">
        <f>'Formulario C2'!D22*$D22</f>
        <v>0</v>
      </c>
      <c r="G22" s="144">
        <f>'Formulario C2'!E22*$D22</f>
        <v>0</v>
      </c>
      <c r="H22" s="144">
        <f>'Formulario C2'!F22*$D22</f>
        <v>0</v>
      </c>
      <c r="I22" s="144">
        <f>'Formulario C2'!G22*$D22</f>
        <v>0</v>
      </c>
      <c r="J22" s="144">
        <f>'Formulario C2'!H22*$D22</f>
        <v>0</v>
      </c>
      <c r="K22" s="144">
        <f>'Formulario C2'!I22*$D22</f>
        <v>0</v>
      </c>
      <c r="L22" s="144">
        <f>'Formulario C2'!J22*$D22</f>
        <v>0</v>
      </c>
      <c r="M22" s="144">
        <f>'Formulario C2'!K22*$D22</f>
        <v>0</v>
      </c>
      <c r="N22" s="144">
        <f>'Formulario C2'!L22*$D22</f>
        <v>0</v>
      </c>
      <c r="O22" s="144">
        <f>'Formulario C2'!M22*$D22</f>
        <v>0</v>
      </c>
      <c r="P22" s="144">
        <f>'Formulario C2'!N22*$D22</f>
        <v>0</v>
      </c>
      <c r="Q22" s="145">
        <f>'Formulario C2'!O22*$D22</f>
        <v>0</v>
      </c>
      <c r="R22" s="146">
        <f t="shared" si="1"/>
        <v>0</v>
      </c>
      <c r="S22" s="220"/>
    </row>
    <row r="23" spans="1:19" ht="15" customHeight="1" thickBot="1" x14ac:dyDescent="0.3">
      <c r="A23" s="160"/>
      <c r="B23" s="739" t="str">
        <f>'Formulario C1'!B32</f>
        <v>Otro (Especificar)</v>
      </c>
      <c r="C23" s="740"/>
      <c r="D23" s="159"/>
      <c r="E23" s="301"/>
      <c r="F23" s="147">
        <f>'Formulario C2'!D23*$D23</f>
        <v>0</v>
      </c>
      <c r="G23" s="148">
        <f>'Formulario C2'!E23*$D23</f>
        <v>0</v>
      </c>
      <c r="H23" s="148">
        <f>'Formulario C2'!F23*$D23</f>
        <v>0</v>
      </c>
      <c r="I23" s="148">
        <f>'Formulario C2'!G23*$D23</f>
        <v>0</v>
      </c>
      <c r="J23" s="148">
        <f>'Formulario C2'!H23*$D23</f>
        <v>0</v>
      </c>
      <c r="K23" s="148">
        <f>'Formulario C2'!I23*$D23</f>
        <v>0</v>
      </c>
      <c r="L23" s="148">
        <f>'Formulario C2'!J23*$D23</f>
        <v>0</v>
      </c>
      <c r="M23" s="148">
        <f>'Formulario C2'!K23*$D23</f>
        <v>0</v>
      </c>
      <c r="N23" s="148">
        <f>'Formulario C2'!L23*$D23</f>
        <v>0</v>
      </c>
      <c r="O23" s="148">
        <f>'Formulario C2'!M23*$D23</f>
        <v>0</v>
      </c>
      <c r="P23" s="148">
        <f>'Formulario C2'!N23*$D23</f>
        <v>0</v>
      </c>
      <c r="Q23" s="149">
        <f>'Formulario C2'!O23*$D23</f>
        <v>0</v>
      </c>
      <c r="R23" s="150">
        <f t="shared" si="1"/>
        <v>0</v>
      </c>
      <c r="S23" s="220"/>
    </row>
    <row r="24" spans="1:19" ht="15" customHeight="1" thickBot="1" x14ac:dyDescent="0.3">
      <c r="A24" s="160"/>
      <c r="B24" s="403" t="s">
        <v>67</v>
      </c>
      <c r="C24" s="404"/>
      <c r="D24" s="404"/>
      <c r="E24" s="405"/>
      <c r="F24" s="151">
        <f>F8+F13</f>
        <v>500000</v>
      </c>
      <c r="G24" s="152">
        <f t="shared" ref="G24:R24" si="3">G8+G13</f>
        <v>500000</v>
      </c>
      <c r="H24" s="152">
        <f t="shared" si="3"/>
        <v>500000</v>
      </c>
      <c r="I24" s="152">
        <f t="shared" si="3"/>
        <v>500000</v>
      </c>
      <c r="J24" s="152">
        <f t="shared" si="3"/>
        <v>500000</v>
      </c>
      <c r="K24" s="152">
        <f t="shared" si="3"/>
        <v>500000</v>
      </c>
      <c r="L24" s="152">
        <f t="shared" si="3"/>
        <v>500000</v>
      </c>
      <c r="M24" s="152">
        <f t="shared" si="3"/>
        <v>500000</v>
      </c>
      <c r="N24" s="152">
        <f t="shared" si="3"/>
        <v>500000</v>
      </c>
      <c r="O24" s="152">
        <f t="shared" si="3"/>
        <v>500000</v>
      </c>
      <c r="P24" s="152">
        <f t="shared" si="3"/>
        <v>500000</v>
      </c>
      <c r="Q24" s="153">
        <f t="shared" si="3"/>
        <v>500000</v>
      </c>
      <c r="R24" s="184">
        <f t="shared" si="3"/>
        <v>6000000</v>
      </c>
      <c r="S24" s="220"/>
    </row>
    <row r="25" spans="1:19" ht="15" customHeight="1" thickBot="1" x14ac:dyDescent="0.3">
      <c r="A25" s="160"/>
      <c r="B25" s="736" t="s">
        <v>303</v>
      </c>
      <c r="C25" s="737"/>
      <c r="D25" s="737"/>
      <c r="E25" s="738"/>
      <c r="F25" s="151">
        <f>F9+F14-'Formulario C4'!D16</f>
        <v>450000</v>
      </c>
      <c r="G25" s="151">
        <f>G9+G14-'Formulario C4'!E16</f>
        <v>500000</v>
      </c>
      <c r="H25" s="151">
        <f>H9+H14-'Formulario C4'!F16</f>
        <v>450000</v>
      </c>
      <c r="I25" s="151">
        <f>I9+I14-'Formulario C4'!G16</f>
        <v>500000</v>
      </c>
      <c r="J25" s="151">
        <f>J9+J14-'Formulario C4'!H16</f>
        <v>450000</v>
      </c>
      <c r="K25" s="151">
        <f>K9+K14-'Formulario C4'!I16</f>
        <v>450000</v>
      </c>
      <c r="L25" s="151">
        <f>L9+L14-'Formulario C4'!J16</f>
        <v>450000</v>
      </c>
      <c r="M25" s="151">
        <f>M9+M14-'Formulario C4'!K16</f>
        <v>450000</v>
      </c>
      <c r="N25" s="151">
        <f>N9+N14-'Formulario C4'!L16</f>
        <v>450000</v>
      </c>
      <c r="O25" s="151">
        <f>O9+O14-'Formulario C4'!M16</f>
        <v>450000</v>
      </c>
      <c r="P25" s="151">
        <f>P9+P14-'Formulario C4'!N16</f>
        <v>450000</v>
      </c>
      <c r="Q25" s="151">
        <f>Q9+Q14-'Formulario C4'!O16</f>
        <v>450000</v>
      </c>
      <c r="R25" s="184">
        <f>R8+R13-'Formulario C4'!P16</f>
        <v>5500000</v>
      </c>
      <c r="S25" s="124"/>
    </row>
    <row r="26" spans="1:19" ht="15" customHeight="1" thickBot="1" x14ac:dyDescent="0.3">
      <c r="A26" s="160"/>
      <c r="B26" s="52"/>
      <c r="C26" s="52"/>
      <c r="D26" s="52"/>
      <c r="E26" s="52"/>
      <c r="F26" s="52"/>
      <c r="G26" s="52"/>
      <c r="H26" s="52"/>
      <c r="I26" s="52"/>
      <c r="J26" s="52"/>
      <c r="K26" s="52"/>
      <c r="L26" s="52"/>
      <c r="M26" s="52"/>
      <c r="N26" s="52"/>
      <c r="O26" s="52"/>
      <c r="P26" s="52"/>
      <c r="Q26" s="124"/>
      <c r="R26" s="124"/>
      <c r="S26" s="124"/>
    </row>
    <row r="27" spans="1:19" s="124" customFormat="1" ht="23.25" customHeight="1" thickBot="1" x14ac:dyDescent="0.3">
      <c r="A27" s="160"/>
      <c r="B27" s="628" t="s">
        <v>162</v>
      </c>
      <c r="C27" s="629"/>
      <c r="D27" s="629"/>
      <c r="E27" s="629"/>
      <c r="F27" s="629"/>
      <c r="G27" s="629"/>
      <c r="H27" s="629"/>
      <c r="I27" s="629"/>
      <c r="J27" s="629"/>
      <c r="K27" s="629"/>
      <c r="L27" s="629"/>
      <c r="M27" s="629"/>
      <c r="N27" s="629"/>
      <c r="O27" s="629"/>
      <c r="P27" s="630"/>
    </row>
    <row r="28" spans="1:19" s="124" customFormat="1" ht="15" customHeight="1" x14ac:dyDescent="0.25">
      <c r="A28" s="160"/>
    </row>
    <row r="29" spans="1:19" s="124" customFormat="1" ht="15" customHeight="1" x14ac:dyDescent="0.25">
      <c r="A29" s="160"/>
      <c r="D29" s="721" t="s">
        <v>89</v>
      </c>
      <c r="E29" s="721"/>
      <c r="F29" s="721"/>
      <c r="G29" s="364"/>
      <c r="M29" s="223"/>
      <c r="N29" s="721" t="s">
        <v>91</v>
      </c>
      <c r="O29" s="721"/>
      <c r="P29" s="721"/>
    </row>
    <row r="30" spans="1:19" s="124" customFormat="1" ht="15" customHeight="1" x14ac:dyDescent="0.25">
      <c r="A30" s="160"/>
      <c r="D30" s="721"/>
      <c r="E30" s="721"/>
      <c r="F30" s="721"/>
      <c r="G30" s="364"/>
      <c r="M30" s="223"/>
      <c r="N30" s="721"/>
      <c r="O30" s="721"/>
      <c r="P30" s="721"/>
    </row>
    <row r="31" spans="1:19" s="124" customFormat="1" ht="15" customHeight="1" x14ac:dyDescent="0.25">
      <c r="A31" s="160"/>
      <c r="D31" s="721"/>
      <c r="E31" s="721"/>
      <c r="F31" s="721"/>
      <c r="G31" s="364"/>
      <c r="M31" s="223"/>
      <c r="N31" s="721"/>
      <c r="O31" s="721"/>
      <c r="P31" s="721"/>
    </row>
    <row r="32" spans="1:19" s="124" customFormat="1" ht="15" customHeight="1" x14ac:dyDescent="0.25">
      <c r="A32" s="160"/>
      <c r="D32" s="721"/>
      <c r="E32" s="721"/>
      <c r="F32" s="721"/>
      <c r="G32" s="364"/>
      <c r="M32" s="223"/>
      <c r="N32" s="721"/>
      <c r="O32" s="721"/>
      <c r="P32" s="721"/>
    </row>
    <row r="33" spans="1:19" s="124" customFormat="1" ht="15" customHeight="1" thickBot="1" x14ac:dyDescent="0.3">
      <c r="A33" s="160"/>
      <c r="D33" s="722"/>
      <c r="E33" s="722"/>
      <c r="F33" s="722"/>
      <c r="G33" s="364"/>
      <c r="M33" s="223"/>
      <c r="N33" s="722"/>
      <c r="O33" s="722"/>
      <c r="P33" s="722"/>
    </row>
    <row r="34" spans="1:19" s="124" customFormat="1" ht="15" customHeight="1" x14ac:dyDescent="0.25">
      <c r="A34" s="285"/>
      <c r="D34" s="723" t="s">
        <v>84</v>
      </c>
      <c r="E34" s="723"/>
      <c r="F34" s="723"/>
      <c r="G34" s="364"/>
      <c r="M34" s="223"/>
      <c r="N34" s="723" t="s">
        <v>84</v>
      </c>
      <c r="O34" s="723"/>
      <c r="P34" s="723"/>
    </row>
    <row r="35" spans="1:19" s="124" customFormat="1" ht="15" customHeight="1" x14ac:dyDescent="0.25">
      <c r="A35" s="285"/>
      <c r="D35" s="721" t="s">
        <v>86</v>
      </c>
      <c r="E35" s="721"/>
      <c r="F35" s="721"/>
      <c r="G35" s="364"/>
      <c r="M35" s="223"/>
      <c r="N35" s="721" t="s">
        <v>86</v>
      </c>
      <c r="O35" s="721"/>
      <c r="P35" s="721"/>
    </row>
    <row r="36" spans="1:19" ht="16.5" customHeight="1" x14ac:dyDescent="0.25">
      <c r="A36" s="285"/>
      <c r="D36" s="721" t="s">
        <v>85</v>
      </c>
      <c r="E36" s="721"/>
      <c r="F36" s="721"/>
      <c r="G36" s="364"/>
      <c r="M36" s="223"/>
      <c r="N36" s="721" t="s">
        <v>85</v>
      </c>
      <c r="O36" s="721"/>
      <c r="P36" s="721"/>
      <c r="Q36" s="124"/>
      <c r="R36" s="124"/>
      <c r="S36" s="124"/>
    </row>
    <row r="37" spans="1:19" ht="15" customHeight="1" thickBot="1" x14ac:dyDescent="0.3">
      <c r="A37" s="224"/>
      <c r="B37" s="258"/>
      <c r="C37" s="258"/>
      <c r="D37" s="258"/>
      <c r="E37" s="258"/>
      <c r="F37" s="258"/>
      <c r="G37" s="258"/>
      <c r="H37" s="258"/>
      <c r="I37" s="258"/>
      <c r="J37" s="258"/>
      <c r="K37" s="258"/>
      <c r="L37" s="258"/>
      <c r="M37" s="258"/>
      <c r="N37" s="258"/>
      <c r="O37" s="258"/>
      <c r="P37" s="258"/>
      <c r="Q37" s="698"/>
      <c r="R37" s="698"/>
      <c r="S37" s="124"/>
    </row>
    <row r="38" spans="1:19" ht="12.75" thickTop="1" x14ac:dyDescent="0.25"/>
  </sheetData>
  <mergeCells count="32">
    <mergeCell ref="Q37:R37"/>
    <mergeCell ref="N29:P33"/>
    <mergeCell ref="N34:P34"/>
    <mergeCell ref="N35:P35"/>
    <mergeCell ref="N2:Q2"/>
    <mergeCell ref="B4:P4"/>
    <mergeCell ref="N36:P36"/>
    <mergeCell ref="R6:R7"/>
    <mergeCell ref="F6:Q6"/>
    <mergeCell ref="B8:E8"/>
    <mergeCell ref="B13:E13"/>
    <mergeCell ref="B23:C23"/>
    <mergeCell ref="B27:P27"/>
    <mergeCell ref="D29:F33"/>
    <mergeCell ref="D34:F34"/>
    <mergeCell ref="B18:C18"/>
    <mergeCell ref="D35:F35"/>
    <mergeCell ref="D36:F36"/>
    <mergeCell ref="B21:C21"/>
    <mergeCell ref="B22:C22"/>
    <mergeCell ref="B7:C7"/>
    <mergeCell ref="B14:C14"/>
    <mergeCell ref="B25:E25"/>
    <mergeCell ref="B19:C19"/>
    <mergeCell ref="B20:C20"/>
    <mergeCell ref="B9:C9"/>
    <mergeCell ref="B10:C10"/>
    <mergeCell ref="B15:C15"/>
    <mergeCell ref="B11:C11"/>
    <mergeCell ref="B12:C12"/>
    <mergeCell ref="B16:C16"/>
    <mergeCell ref="B17:C17"/>
  </mergeCells>
  <printOptions horizontalCentered="1"/>
  <pageMargins left="0" right="0" top="0" bottom="0" header="0" footer="0"/>
  <pageSetup scale="62" orientation="landscape" r:id="rId1"/>
  <ignoredErrors>
    <ignoredError sqref="F8:R8 B9:C12 B14:C23 F10:R23 F9:Q9"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tabColor theme="0"/>
    <pageSetUpPr fitToPage="1"/>
  </sheetPr>
  <dimension ref="A1:T56"/>
  <sheetViews>
    <sheetView view="pageBreakPreview" zoomScale="90" zoomScaleNormal="90" zoomScaleSheetLayoutView="90" workbookViewId="0">
      <selection activeCell="I9" sqref="I9"/>
    </sheetView>
  </sheetViews>
  <sheetFormatPr baseColWidth="10" defaultRowHeight="12" x14ac:dyDescent="0.25"/>
  <cols>
    <col min="1" max="1" width="4" style="125" customWidth="1"/>
    <col min="2" max="2" width="6.140625" style="125" customWidth="1"/>
    <col min="3" max="4" width="28.42578125" style="125" customWidth="1"/>
    <col min="5" max="5" width="20.5703125" style="125" customWidth="1"/>
    <col min="6" max="6" width="13.7109375" style="125" customWidth="1"/>
    <col min="7" max="7" width="14" style="125" customWidth="1"/>
    <col min="8" max="10" width="15.7109375" style="125" customWidth="1"/>
    <col min="11" max="11" width="4" style="125" customWidth="1"/>
    <col min="12" max="16384" width="11.42578125" style="125"/>
  </cols>
  <sheetData>
    <row r="1" spans="1:13" ht="9.75" customHeight="1" thickTop="1" x14ac:dyDescent="0.25">
      <c r="A1" s="217"/>
      <c r="B1" s="218"/>
      <c r="C1" s="218"/>
      <c r="D1" s="218"/>
      <c r="E1" s="218"/>
      <c r="F1" s="218"/>
      <c r="G1" s="218"/>
      <c r="H1" s="218"/>
      <c r="I1" s="218"/>
      <c r="J1" s="218"/>
      <c r="K1" s="219"/>
    </row>
    <row r="2" spans="1:13" s="124" customFormat="1" ht="15" customHeight="1" x14ac:dyDescent="0.25">
      <c r="A2" s="160"/>
      <c r="H2" s="365" t="s">
        <v>93</v>
      </c>
      <c r="I2" s="616">
        <f ca="1">TODAY()</f>
        <v>43046</v>
      </c>
      <c r="J2" s="616"/>
      <c r="K2" s="238"/>
      <c r="L2" s="125"/>
      <c r="M2" s="125"/>
    </row>
    <row r="3" spans="1:13" ht="9.9499999999999993" customHeight="1" thickBot="1" x14ac:dyDescent="0.3">
      <c r="A3" s="160"/>
      <c r="B3" s="52"/>
      <c r="C3" s="52"/>
      <c r="D3" s="52"/>
      <c r="E3" s="52"/>
      <c r="F3" s="52"/>
      <c r="G3" s="52"/>
      <c r="H3" s="52"/>
      <c r="I3" s="52"/>
      <c r="J3" s="52"/>
      <c r="K3" s="220"/>
    </row>
    <row r="4" spans="1:13" ht="20.100000000000001" customHeight="1" thickBot="1" x14ac:dyDescent="0.3">
      <c r="A4" s="160"/>
      <c r="B4" s="657" t="s">
        <v>98</v>
      </c>
      <c r="C4" s="661"/>
      <c r="D4" s="661"/>
      <c r="E4" s="661"/>
      <c r="F4" s="661"/>
      <c r="G4" s="661"/>
      <c r="H4" s="661"/>
      <c r="I4" s="661"/>
      <c r="J4" s="658"/>
      <c r="K4" s="220"/>
    </row>
    <row r="5" spans="1:13" ht="9.9499999999999993" customHeight="1" thickBot="1" x14ac:dyDescent="0.3">
      <c r="A5" s="160"/>
      <c r="B5" s="286"/>
      <c r="C5" s="286"/>
      <c r="D5" s="124"/>
      <c r="E5" s="286"/>
      <c r="F5" s="286"/>
      <c r="G5" s="124"/>
      <c r="H5" s="286"/>
      <c r="I5" s="286"/>
      <c r="J5" s="124"/>
      <c r="K5" s="220"/>
    </row>
    <row r="6" spans="1:13" ht="21" customHeight="1" thickBot="1" x14ac:dyDescent="0.3">
      <c r="A6" s="160"/>
      <c r="B6" s="657" t="s">
        <v>301</v>
      </c>
      <c r="C6" s="661"/>
      <c r="D6" s="661"/>
      <c r="E6" s="661"/>
      <c r="F6" s="661"/>
      <c r="G6" s="661"/>
      <c r="H6" s="661"/>
      <c r="I6" s="661"/>
      <c r="J6" s="658"/>
      <c r="K6" s="220"/>
    </row>
    <row r="7" spans="1:13" ht="6.75" customHeight="1" thickBot="1" x14ac:dyDescent="0.3">
      <c r="A7" s="160"/>
      <c r="B7" s="124"/>
      <c r="C7" s="286"/>
      <c r="D7" s="124"/>
      <c r="E7" s="286"/>
      <c r="F7" s="124"/>
      <c r="G7" s="286"/>
      <c r="H7" s="124"/>
      <c r="I7" s="286"/>
      <c r="J7" s="124"/>
      <c r="K7" s="220"/>
    </row>
    <row r="8" spans="1:13" ht="28.5" customHeight="1" thickBot="1" x14ac:dyDescent="0.3">
      <c r="A8" s="160"/>
      <c r="B8" s="271" t="s">
        <v>88</v>
      </c>
      <c r="C8" s="287" t="s">
        <v>96</v>
      </c>
      <c r="D8" s="406" t="s">
        <v>302</v>
      </c>
      <c r="E8" s="407" t="s">
        <v>330</v>
      </c>
      <c r="F8" s="271" t="s">
        <v>284</v>
      </c>
      <c r="G8" s="271" t="s">
        <v>25</v>
      </c>
      <c r="H8" s="271" t="s">
        <v>101</v>
      </c>
      <c r="I8" s="271" t="s">
        <v>334</v>
      </c>
      <c r="J8" s="271" t="s">
        <v>335</v>
      </c>
    </row>
    <row r="9" spans="1:13" ht="20.100000000000001" customHeight="1" thickBot="1" x14ac:dyDescent="0.3">
      <c r="A9" s="160"/>
      <c r="B9" s="436">
        <v>1</v>
      </c>
      <c r="C9" s="288" t="s">
        <v>299</v>
      </c>
      <c r="D9" s="428" t="s">
        <v>114</v>
      </c>
      <c r="E9" s="419" t="s">
        <v>114</v>
      </c>
      <c r="F9" s="289" t="s">
        <v>114</v>
      </c>
      <c r="G9" s="291" t="s">
        <v>114</v>
      </c>
      <c r="H9" s="291" t="s">
        <v>114</v>
      </c>
      <c r="I9" s="450">
        <f>SUM(I10:I13)</f>
        <v>27300000</v>
      </c>
      <c r="J9" s="450">
        <f>SUM(J10:J13)</f>
        <v>32487000</v>
      </c>
      <c r="K9" s="220"/>
    </row>
    <row r="10" spans="1:13" ht="20.100000000000001" customHeight="1" thickBot="1" x14ac:dyDescent="0.3">
      <c r="A10" s="160"/>
      <c r="B10" s="437" t="s">
        <v>102</v>
      </c>
      <c r="C10" s="432" t="s">
        <v>372</v>
      </c>
      <c r="D10" s="408" t="s">
        <v>375</v>
      </c>
      <c r="E10" s="409"/>
      <c r="F10" s="459">
        <v>10</v>
      </c>
      <c r="G10" s="429">
        <f>1000</f>
        <v>1000</v>
      </c>
      <c r="H10" s="442">
        <f>20000</f>
        <v>20000</v>
      </c>
      <c r="I10" s="442">
        <f>G10*H10</f>
        <v>20000000</v>
      </c>
      <c r="J10" s="443">
        <f>+I10*1.19</f>
        <v>23800000</v>
      </c>
      <c r="K10" s="220"/>
    </row>
    <row r="11" spans="1:13" ht="20.100000000000001" customHeight="1" thickBot="1" x14ac:dyDescent="0.3">
      <c r="A11" s="160"/>
      <c r="B11" s="438" t="s">
        <v>103</v>
      </c>
      <c r="C11" s="433" t="s">
        <v>373</v>
      </c>
      <c r="D11" s="408" t="s">
        <v>375</v>
      </c>
      <c r="E11" s="410"/>
      <c r="F11" s="460">
        <v>8</v>
      </c>
      <c r="G11" s="430">
        <v>600</v>
      </c>
      <c r="H11" s="444">
        <v>10000</v>
      </c>
      <c r="I11" s="445">
        <f>G11*H11</f>
        <v>6000000</v>
      </c>
      <c r="J11" s="446">
        <f t="shared" ref="J11:J13" si="0">+I11*1.19</f>
        <v>7140000</v>
      </c>
      <c r="K11" s="220"/>
    </row>
    <row r="12" spans="1:13" ht="20.100000000000001" customHeight="1" x14ac:dyDescent="0.25">
      <c r="A12" s="160"/>
      <c r="B12" s="438" t="s">
        <v>285</v>
      </c>
      <c r="C12" s="434" t="s">
        <v>374</v>
      </c>
      <c r="D12" s="408" t="s">
        <v>375</v>
      </c>
      <c r="E12" s="410"/>
      <c r="F12" s="460">
        <v>20</v>
      </c>
      <c r="G12" s="430">
        <v>2</v>
      </c>
      <c r="H12" s="444">
        <v>500000</v>
      </c>
      <c r="I12" s="445">
        <f>G12*H12</f>
        <v>1000000</v>
      </c>
      <c r="J12" s="446">
        <f t="shared" si="0"/>
        <v>1190000</v>
      </c>
      <c r="K12" s="220"/>
    </row>
    <row r="13" spans="1:13" ht="20.100000000000001" customHeight="1" thickBot="1" x14ac:dyDescent="0.3">
      <c r="A13" s="160"/>
      <c r="B13" s="439" t="s">
        <v>99</v>
      </c>
      <c r="C13" s="435" t="s">
        <v>308</v>
      </c>
      <c r="D13" s="411"/>
      <c r="E13" s="412"/>
      <c r="F13" s="461"/>
      <c r="G13" s="431">
        <v>3</v>
      </c>
      <c r="H13" s="447">
        <v>100000</v>
      </c>
      <c r="I13" s="448">
        <f>G13*H13</f>
        <v>300000</v>
      </c>
      <c r="J13" s="449">
        <f t="shared" si="0"/>
        <v>357000</v>
      </c>
      <c r="K13" s="220"/>
    </row>
    <row r="14" spans="1:13" ht="20.100000000000001" customHeight="1" thickBot="1" x14ac:dyDescent="0.3">
      <c r="A14" s="160"/>
      <c r="B14" s="286"/>
      <c r="C14" s="124"/>
      <c r="D14" s="286"/>
      <c r="E14" s="124"/>
      <c r="F14" s="286"/>
      <c r="G14" s="124"/>
      <c r="H14" s="413"/>
      <c r="I14" s="413"/>
      <c r="J14" s="413"/>
      <c r="K14" s="220"/>
    </row>
    <row r="15" spans="1:13" ht="21.75" customHeight="1" thickBot="1" x14ac:dyDescent="0.3">
      <c r="A15" s="160"/>
      <c r="B15" s="657" t="s">
        <v>343</v>
      </c>
      <c r="C15" s="661"/>
      <c r="D15" s="661"/>
      <c r="E15" s="661"/>
      <c r="F15" s="661"/>
      <c r="G15" s="661"/>
      <c r="H15" s="661"/>
      <c r="I15" s="661"/>
      <c r="J15" s="658"/>
      <c r="K15" s="220"/>
    </row>
    <row r="16" spans="1:13" ht="6.75" customHeight="1" thickBot="1" x14ac:dyDescent="0.3">
      <c r="A16" s="160"/>
      <c r="B16" s="286"/>
      <c r="C16" s="286"/>
      <c r="D16" s="124"/>
      <c r="E16" s="286"/>
      <c r="F16" s="286"/>
      <c r="G16" s="124"/>
      <c r="H16" s="286"/>
      <c r="I16" s="286"/>
      <c r="J16" s="124"/>
      <c r="K16" s="220"/>
    </row>
    <row r="17" spans="1:11" ht="24.75" customHeight="1" thickBot="1" x14ac:dyDescent="0.3">
      <c r="A17" s="160"/>
      <c r="B17" s="271" t="s">
        <v>88</v>
      </c>
      <c r="C17" s="287" t="s">
        <v>96</v>
      </c>
      <c r="D17" s="657" t="s">
        <v>304</v>
      </c>
      <c r="E17" s="661"/>
      <c r="F17" s="658"/>
      <c r="G17" s="271" t="s">
        <v>25</v>
      </c>
      <c r="H17" s="271" t="s">
        <v>101</v>
      </c>
      <c r="I17" s="271" t="s">
        <v>334</v>
      </c>
      <c r="J17" s="271" t="s">
        <v>335</v>
      </c>
      <c r="K17" s="220"/>
    </row>
    <row r="18" spans="1:11" ht="20.100000000000001" customHeight="1" thickBot="1" x14ac:dyDescent="0.3">
      <c r="A18" s="160"/>
      <c r="B18" s="370">
        <v>2</v>
      </c>
      <c r="C18" s="288" t="s">
        <v>97</v>
      </c>
      <c r="D18" s="750"/>
      <c r="E18" s="751"/>
      <c r="F18" s="752"/>
      <c r="G18" s="290" t="s">
        <v>114</v>
      </c>
      <c r="H18" s="291" t="s">
        <v>114</v>
      </c>
      <c r="I18" s="451">
        <f>SUM(I19:I20)</f>
        <v>2000000</v>
      </c>
      <c r="J18" s="451">
        <f>SUM(J19:J20)</f>
        <v>2380000</v>
      </c>
      <c r="K18" s="220"/>
    </row>
    <row r="19" spans="1:11" ht="20.100000000000001" customHeight="1" x14ac:dyDescent="0.25">
      <c r="A19" s="160"/>
      <c r="B19" s="369" t="s">
        <v>104</v>
      </c>
      <c r="C19" s="295" t="s">
        <v>332</v>
      </c>
      <c r="D19" s="753" t="s">
        <v>333</v>
      </c>
      <c r="E19" s="754"/>
      <c r="F19" s="755"/>
      <c r="G19" s="11">
        <v>1</v>
      </c>
      <c r="H19" s="6">
        <v>2000000</v>
      </c>
      <c r="I19" s="443">
        <f>G19*H19</f>
        <v>2000000</v>
      </c>
      <c r="J19" s="443">
        <f>+I19*1.19</f>
        <v>2380000</v>
      </c>
      <c r="K19" s="220"/>
    </row>
    <row r="20" spans="1:11" ht="20.100000000000001" customHeight="1" thickBot="1" x14ac:dyDescent="0.3">
      <c r="A20" s="160"/>
      <c r="B20" s="440" t="s">
        <v>105</v>
      </c>
      <c r="C20" s="297" t="s">
        <v>99</v>
      </c>
      <c r="D20" s="766"/>
      <c r="E20" s="767"/>
      <c r="F20" s="768"/>
      <c r="G20" s="14"/>
      <c r="H20" s="9"/>
      <c r="I20" s="449">
        <f>G20*H20</f>
        <v>0</v>
      </c>
      <c r="J20" s="446">
        <f>+I20*1.19</f>
        <v>0</v>
      </c>
      <c r="K20" s="220"/>
    </row>
    <row r="21" spans="1:11" ht="20.100000000000001" customHeight="1" thickBot="1" x14ac:dyDescent="0.3">
      <c r="A21" s="160"/>
      <c r="B21" s="370">
        <v>3</v>
      </c>
      <c r="C21" s="288" t="s">
        <v>331</v>
      </c>
      <c r="D21" s="750"/>
      <c r="E21" s="751"/>
      <c r="F21" s="752"/>
      <c r="G21" s="290" t="s">
        <v>114</v>
      </c>
      <c r="H21" s="291" t="s">
        <v>114</v>
      </c>
      <c r="I21" s="451">
        <f>SUM(I22:I23)</f>
        <v>2500000</v>
      </c>
      <c r="J21" s="451">
        <f>SUM(J22:J23)</f>
        <v>2975000</v>
      </c>
      <c r="K21" s="220"/>
    </row>
    <row r="22" spans="1:11" ht="20.100000000000001" customHeight="1" x14ac:dyDescent="0.25">
      <c r="A22" s="160"/>
      <c r="B22" s="294" t="s">
        <v>106</v>
      </c>
      <c r="C22" s="298" t="s">
        <v>336</v>
      </c>
      <c r="D22" s="753" t="s">
        <v>337</v>
      </c>
      <c r="E22" s="754"/>
      <c r="F22" s="755"/>
      <c r="G22" s="12"/>
      <c r="H22" s="10"/>
      <c r="I22" s="452">
        <v>2500000</v>
      </c>
      <c r="J22" s="452">
        <f>+I22*1.19</f>
        <v>2975000</v>
      </c>
      <c r="K22" s="220"/>
    </row>
    <row r="23" spans="1:11" ht="20.100000000000001" customHeight="1" thickBot="1" x14ac:dyDescent="0.3">
      <c r="A23" s="160"/>
      <c r="B23" s="368" t="s">
        <v>107</v>
      </c>
      <c r="C23" s="299" t="s">
        <v>99</v>
      </c>
      <c r="D23" s="759"/>
      <c r="E23" s="760"/>
      <c r="F23" s="761"/>
      <c r="G23" s="14"/>
      <c r="H23" s="9"/>
      <c r="I23" s="449"/>
      <c r="J23" s="449">
        <f>+I23*1.19</f>
        <v>0</v>
      </c>
      <c r="K23" s="220"/>
    </row>
    <row r="24" spans="1:11" ht="20.100000000000001" customHeight="1" thickBot="1" x14ac:dyDescent="0.3">
      <c r="A24" s="160"/>
      <c r="B24" s="370">
        <v>4</v>
      </c>
      <c r="C24" s="288" t="s">
        <v>240</v>
      </c>
      <c r="D24" s="750"/>
      <c r="E24" s="751"/>
      <c r="F24" s="752"/>
      <c r="G24" s="290" t="s">
        <v>114</v>
      </c>
      <c r="H24" s="291" t="s">
        <v>114</v>
      </c>
      <c r="I24" s="451">
        <f>SUM(I25:I26)</f>
        <v>1500000</v>
      </c>
      <c r="J24" s="451">
        <f>SUM(J25:J26)</f>
        <v>1785000</v>
      </c>
      <c r="K24" s="220"/>
    </row>
    <row r="25" spans="1:11" ht="20.100000000000001" customHeight="1" x14ac:dyDescent="0.25">
      <c r="A25" s="160"/>
      <c r="B25" s="369" t="s">
        <v>108</v>
      </c>
      <c r="C25" s="295" t="s">
        <v>99</v>
      </c>
      <c r="D25" s="762"/>
      <c r="E25" s="763"/>
      <c r="F25" s="764"/>
      <c r="G25" s="11"/>
      <c r="H25" s="6"/>
      <c r="I25" s="443">
        <v>1500000</v>
      </c>
      <c r="J25" s="443">
        <f>+I25*1.19</f>
        <v>1785000</v>
      </c>
      <c r="K25" s="220"/>
    </row>
    <row r="26" spans="1:11" ht="20.100000000000001" customHeight="1" thickBot="1" x14ac:dyDescent="0.3">
      <c r="A26" s="160"/>
      <c r="B26" s="368" t="s">
        <v>109</v>
      </c>
      <c r="C26" s="299" t="s">
        <v>99</v>
      </c>
      <c r="D26" s="759"/>
      <c r="E26" s="760"/>
      <c r="F26" s="761"/>
      <c r="G26" s="14"/>
      <c r="H26" s="9"/>
      <c r="I26" s="449"/>
      <c r="J26" s="449">
        <f>+I26*1.19</f>
        <v>0</v>
      </c>
      <c r="K26" s="220"/>
    </row>
    <row r="27" spans="1:11" ht="20.100000000000001" customHeight="1" thickBot="1" x14ac:dyDescent="0.3">
      <c r="A27" s="160"/>
      <c r="B27" s="370">
        <v>5</v>
      </c>
      <c r="C27" s="288" t="s">
        <v>100</v>
      </c>
      <c r="D27" s="750"/>
      <c r="E27" s="751"/>
      <c r="F27" s="752"/>
      <c r="G27" s="290" t="s">
        <v>114</v>
      </c>
      <c r="H27" s="291" t="s">
        <v>114</v>
      </c>
      <c r="I27" s="451">
        <f>SUM(I28:I29)</f>
        <v>800000</v>
      </c>
      <c r="J27" s="451">
        <f>SUM(J28:J29)</f>
        <v>952000</v>
      </c>
      <c r="K27" s="220"/>
    </row>
    <row r="28" spans="1:11" ht="20.100000000000001" customHeight="1" x14ac:dyDescent="0.25">
      <c r="A28" s="160"/>
      <c r="B28" s="369" t="s">
        <v>112</v>
      </c>
      <c r="C28" s="295"/>
      <c r="D28" s="762"/>
      <c r="E28" s="763"/>
      <c r="F28" s="764"/>
      <c r="G28" s="11"/>
      <c r="H28" s="6"/>
      <c r="I28" s="443">
        <v>800000</v>
      </c>
      <c r="J28" s="443">
        <f>+I28*1.19</f>
        <v>952000</v>
      </c>
      <c r="K28" s="220"/>
    </row>
    <row r="29" spans="1:11" ht="20.100000000000001" customHeight="1" thickBot="1" x14ac:dyDescent="0.3">
      <c r="A29" s="160"/>
      <c r="B29" s="367" t="s">
        <v>113</v>
      </c>
      <c r="C29" s="296"/>
      <c r="D29" s="759"/>
      <c r="E29" s="760"/>
      <c r="F29" s="761"/>
      <c r="G29" s="13"/>
      <c r="H29" s="7"/>
      <c r="I29" s="446"/>
      <c r="J29" s="446">
        <f>+I29*1.19</f>
        <v>0</v>
      </c>
      <c r="K29" s="220"/>
    </row>
    <row r="30" spans="1:11" ht="15" customHeight="1" thickBot="1" x14ac:dyDescent="0.3">
      <c r="A30" s="160"/>
      <c r="B30" s="370">
        <v>6</v>
      </c>
      <c r="C30" s="288" t="s">
        <v>338</v>
      </c>
      <c r="D30" s="750"/>
      <c r="E30" s="751"/>
      <c r="F30" s="752"/>
      <c r="G30" s="290" t="s">
        <v>114</v>
      </c>
      <c r="H30" s="291" t="s">
        <v>114</v>
      </c>
      <c r="I30" s="451">
        <f>SUM(I31:I32)</f>
        <v>1180000</v>
      </c>
      <c r="J30" s="451">
        <f>SUM(J31:J32)</f>
        <v>1404200</v>
      </c>
      <c r="K30" s="220"/>
    </row>
    <row r="31" spans="1:11" ht="15" customHeight="1" x14ac:dyDescent="0.25">
      <c r="A31" s="160"/>
      <c r="B31" s="367" t="s">
        <v>110</v>
      </c>
      <c r="C31" s="296" t="s">
        <v>339</v>
      </c>
      <c r="D31" s="762"/>
      <c r="E31" s="763"/>
      <c r="F31" s="764"/>
      <c r="G31" s="13"/>
      <c r="H31" s="7"/>
      <c r="I31" s="446">
        <v>500000</v>
      </c>
      <c r="J31" s="446">
        <f>+I31*1.19</f>
        <v>595000</v>
      </c>
      <c r="K31" s="220"/>
    </row>
    <row r="32" spans="1:11" ht="15" customHeight="1" thickBot="1" x14ac:dyDescent="0.3">
      <c r="A32" s="160"/>
      <c r="B32" s="420" t="s">
        <v>111</v>
      </c>
      <c r="C32" s="300" t="s">
        <v>340</v>
      </c>
      <c r="D32" s="759"/>
      <c r="E32" s="760"/>
      <c r="F32" s="761"/>
      <c r="G32" s="15"/>
      <c r="H32" s="8"/>
      <c r="I32" s="453">
        <v>680000</v>
      </c>
      <c r="J32" s="453">
        <f>+I32*1.19</f>
        <v>809200</v>
      </c>
      <c r="K32" s="220"/>
    </row>
    <row r="33" spans="1:20" ht="15" customHeight="1" thickBot="1" x14ac:dyDescent="0.3">
      <c r="A33" s="160"/>
      <c r="B33" s="471">
        <v>7</v>
      </c>
      <c r="C33" s="288" t="s">
        <v>369</v>
      </c>
      <c r="D33" s="750"/>
      <c r="E33" s="751"/>
      <c r="F33" s="752"/>
      <c r="G33" s="290" t="s">
        <v>114</v>
      </c>
      <c r="H33" s="291" t="s">
        <v>114</v>
      </c>
      <c r="I33" s="451">
        <f>SUM(I34:I34)</f>
        <v>3459500</v>
      </c>
      <c r="J33" s="451">
        <f>SUM(J34:J34)</f>
        <v>4116805</v>
      </c>
      <c r="K33" s="220"/>
    </row>
    <row r="34" spans="1:20" ht="15" customHeight="1" thickBot="1" x14ac:dyDescent="0.3">
      <c r="A34" s="160"/>
      <c r="B34" s="472" t="s">
        <v>341</v>
      </c>
      <c r="C34" s="296"/>
      <c r="D34" s="756"/>
      <c r="E34" s="757"/>
      <c r="F34" s="758"/>
      <c r="G34" s="13"/>
      <c r="H34" s="7"/>
      <c r="I34" s="446">
        <v>3459500</v>
      </c>
      <c r="J34" s="446">
        <f>+I34*1.19</f>
        <v>4116805</v>
      </c>
      <c r="K34" s="220"/>
    </row>
    <row r="35" spans="1:20" ht="15" customHeight="1" thickBot="1" x14ac:dyDescent="0.3">
      <c r="A35" s="160"/>
      <c r="B35" s="472" t="s">
        <v>370</v>
      </c>
      <c r="C35" s="296"/>
      <c r="D35" s="756"/>
      <c r="E35" s="757"/>
      <c r="F35" s="758"/>
      <c r="G35" s="13"/>
      <c r="H35" s="7"/>
      <c r="K35" s="220"/>
    </row>
    <row r="36" spans="1:20" ht="15" customHeight="1" thickBot="1" x14ac:dyDescent="0.3">
      <c r="A36" s="160"/>
      <c r="B36" s="418">
        <v>8</v>
      </c>
      <c r="C36" s="288" t="s">
        <v>1</v>
      </c>
      <c r="D36" s="750"/>
      <c r="E36" s="751"/>
      <c r="F36" s="752"/>
      <c r="G36" s="290" t="s">
        <v>114</v>
      </c>
      <c r="H36" s="291" t="s">
        <v>114</v>
      </c>
      <c r="I36" s="451">
        <f>SUM(I37:I37)</f>
        <v>125000</v>
      </c>
      <c r="J36" s="451">
        <f>SUM(J37:J37)</f>
        <v>148750</v>
      </c>
      <c r="K36" s="220"/>
    </row>
    <row r="37" spans="1:20" ht="15" customHeight="1" thickBot="1" x14ac:dyDescent="0.3">
      <c r="A37" s="160"/>
      <c r="B37" s="420" t="s">
        <v>371</v>
      </c>
      <c r="C37" s="296"/>
      <c r="D37" s="756"/>
      <c r="E37" s="757"/>
      <c r="F37" s="758"/>
      <c r="G37" s="13"/>
      <c r="H37" s="7"/>
      <c r="I37" s="446">
        <v>125000</v>
      </c>
      <c r="J37" s="446">
        <f>+I37*1.19</f>
        <v>148750</v>
      </c>
      <c r="K37" s="220"/>
    </row>
    <row r="38" spans="1:20" s="124" customFormat="1" ht="47.25" customHeight="1" thickBot="1" x14ac:dyDescent="0.3">
      <c r="A38" s="160"/>
      <c r="B38" s="233"/>
      <c r="C38" s="765" t="s">
        <v>388</v>
      </c>
      <c r="D38" s="765"/>
      <c r="E38" s="765"/>
      <c r="F38" s="765"/>
      <c r="G38" s="765"/>
      <c r="H38" s="765"/>
      <c r="I38" s="765"/>
      <c r="J38" s="765"/>
      <c r="K38" s="220"/>
      <c r="L38" s="125"/>
      <c r="M38" s="125"/>
      <c r="N38" s="125"/>
      <c r="O38" s="125"/>
      <c r="P38" s="125"/>
      <c r="Q38" s="125"/>
      <c r="R38" s="125"/>
      <c r="S38" s="125"/>
    </row>
    <row r="39" spans="1:20" s="124" customFormat="1" ht="15" customHeight="1" thickBot="1" x14ac:dyDescent="0.3">
      <c r="A39" s="160"/>
      <c r="B39" s="736" t="s">
        <v>345</v>
      </c>
      <c r="C39" s="737"/>
      <c r="D39" s="737"/>
      <c r="E39" s="737"/>
      <c r="F39" s="737"/>
      <c r="G39" s="737"/>
      <c r="H39" s="455" t="s">
        <v>344</v>
      </c>
      <c r="I39" s="441">
        <f>I9+I18+I21+I24+I27+I30+I36+I33</f>
        <v>38864500</v>
      </c>
      <c r="J39" s="55"/>
      <c r="K39" s="220"/>
      <c r="L39" s="125"/>
      <c r="M39" s="125"/>
      <c r="N39" s="125"/>
      <c r="O39" s="125"/>
      <c r="P39" s="125"/>
      <c r="Q39" s="125"/>
      <c r="R39" s="125"/>
      <c r="S39" s="125"/>
    </row>
    <row r="40" spans="1:20" s="124" customFormat="1" ht="15" customHeight="1" thickBot="1" x14ac:dyDescent="0.3">
      <c r="A40" s="160"/>
      <c r="B40" s="736" t="s">
        <v>346</v>
      </c>
      <c r="C40" s="737"/>
      <c r="D40" s="737"/>
      <c r="E40" s="737"/>
      <c r="F40" s="737"/>
      <c r="G40" s="737"/>
      <c r="H40" s="455" t="s">
        <v>344</v>
      </c>
      <c r="I40" s="441">
        <f>0.19*I39</f>
        <v>7384255</v>
      </c>
      <c r="J40" s="55"/>
      <c r="K40" s="220"/>
      <c r="L40" s="125"/>
      <c r="M40" s="125"/>
      <c r="N40" s="125"/>
      <c r="O40" s="125"/>
      <c r="P40" s="125"/>
      <c r="Q40" s="125"/>
      <c r="R40" s="125"/>
      <c r="S40" s="125"/>
    </row>
    <row r="41" spans="1:20" s="124" customFormat="1" ht="15" customHeight="1" thickBot="1" x14ac:dyDescent="0.3">
      <c r="A41" s="160"/>
      <c r="B41" s="748" t="s">
        <v>347</v>
      </c>
      <c r="C41" s="749"/>
      <c r="D41" s="749"/>
      <c r="E41" s="749"/>
      <c r="F41" s="749"/>
      <c r="G41" s="749"/>
      <c r="H41" s="456" t="s">
        <v>344</v>
      </c>
      <c r="I41" s="454">
        <f>+I39+I40</f>
        <v>46248755</v>
      </c>
      <c r="J41" s="55"/>
      <c r="K41" s="220"/>
      <c r="L41" s="125"/>
      <c r="M41" s="125"/>
      <c r="N41" s="125"/>
      <c r="O41" s="125"/>
      <c r="P41" s="125"/>
      <c r="Q41" s="125"/>
      <c r="R41" s="125"/>
      <c r="S41" s="125"/>
    </row>
    <row r="42" spans="1:20" s="124" customFormat="1" ht="15" customHeight="1" thickBot="1" x14ac:dyDescent="0.3">
      <c r="A42" s="160"/>
      <c r="B42" s="54"/>
      <c r="C42" s="54"/>
      <c r="D42" s="54"/>
      <c r="E42" s="54"/>
      <c r="F42" s="54"/>
      <c r="G42" s="54"/>
      <c r="H42" s="54"/>
      <c r="I42" s="54"/>
      <c r="J42" s="54"/>
      <c r="K42" s="220"/>
      <c r="L42" s="125"/>
      <c r="M42" s="125"/>
      <c r="N42" s="125"/>
      <c r="O42" s="125"/>
      <c r="P42" s="125"/>
      <c r="Q42" s="125"/>
      <c r="R42" s="125"/>
      <c r="S42" s="125"/>
    </row>
    <row r="43" spans="1:20" s="124" customFormat="1" ht="36.75" customHeight="1" thickBot="1" x14ac:dyDescent="0.3">
      <c r="A43" s="160"/>
      <c r="B43" s="628" t="s">
        <v>90</v>
      </c>
      <c r="C43" s="629"/>
      <c r="D43" s="629"/>
      <c r="E43" s="629"/>
      <c r="F43" s="629"/>
      <c r="G43" s="629"/>
      <c r="H43" s="629"/>
      <c r="I43" s="629"/>
      <c r="J43" s="630"/>
      <c r="K43" s="220"/>
      <c r="L43" s="125"/>
      <c r="M43" s="125"/>
      <c r="N43" s="125"/>
      <c r="O43" s="125"/>
      <c r="P43" s="125"/>
      <c r="Q43" s="125"/>
      <c r="R43" s="125"/>
      <c r="S43" s="125"/>
    </row>
    <row r="44" spans="1:20" s="124" customFormat="1" ht="15" customHeight="1" x14ac:dyDescent="0.25">
      <c r="A44" s="160"/>
      <c r="K44" s="220"/>
      <c r="L44" s="125"/>
      <c r="M44" s="125"/>
      <c r="N44" s="125"/>
      <c r="O44" s="125"/>
      <c r="P44" s="125"/>
      <c r="Q44" s="125"/>
      <c r="R44" s="125"/>
      <c r="S44" s="125"/>
    </row>
    <row r="45" spans="1:20" s="124" customFormat="1" ht="15" customHeight="1" x14ac:dyDescent="0.25">
      <c r="A45" s="160"/>
      <c r="E45" s="292"/>
      <c r="F45" s="292"/>
      <c r="G45" s="721" t="s">
        <v>161</v>
      </c>
      <c r="H45" s="721"/>
      <c r="K45" s="220"/>
      <c r="L45" s="125"/>
      <c r="M45" s="125"/>
      <c r="N45" s="125"/>
      <c r="O45" s="125"/>
      <c r="P45" s="125"/>
      <c r="Q45" s="125"/>
      <c r="R45" s="125"/>
      <c r="S45" s="125"/>
    </row>
    <row r="46" spans="1:20" s="124" customFormat="1" ht="15" customHeight="1" x14ac:dyDescent="0.25">
      <c r="A46" s="160"/>
      <c r="D46" s="721" t="s">
        <v>89</v>
      </c>
      <c r="F46" s="292"/>
      <c r="G46" s="721"/>
      <c r="H46" s="721"/>
      <c r="J46" s="236"/>
      <c r="K46" s="220"/>
      <c r="L46" s="125"/>
      <c r="M46" s="125"/>
      <c r="N46" s="125"/>
      <c r="O46" s="125"/>
      <c r="P46" s="125"/>
      <c r="Q46" s="125"/>
      <c r="R46" s="125"/>
      <c r="S46" s="125"/>
    </row>
    <row r="47" spans="1:20" ht="16.5" customHeight="1" x14ac:dyDescent="0.25">
      <c r="A47" s="160"/>
      <c r="B47" s="124"/>
      <c r="C47" s="124"/>
      <c r="D47" s="721"/>
      <c r="E47" s="124"/>
      <c r="F47" s="292"/>
      <c r="G47" s="721"/>
      <c r="H47" s="721"/>
      <c r="J47" s="236"/>
      <c r="K47" s="220"/>
      <c r="T47" s="124"/>
    </row>
    <row r="48" spans="1:20" ht="16.5" customHeight="1" x14ac:dyDescent="0.25">
      <c r="A48" s="160"/>
      <c r="B48" s="124"/>
      <c r="C48" s="124"/>
      <c r="D48" s="721"/>
      <c r="E48" s="124"/>
      <c r="F48" s="292"/>
      <c r="G48" s="721"/>
      <c r="H48" s="721"/>
      <c r="J48" s="236"/>
      <c r="K48" s="220"/>
      <c r="T48" s="124"/>
    </row>
    <row r="49" spans="1:20" ht="15" customHeight="1" x14ac:dyDescent="0.25">
      <c r="A49" s="160"/>
      <c r="B49" s="124"/>
      <c r="C49" s="124"/>
      <c r="D49" s="721"/>
      <c r="E49" s="124"/>
      <c r="F49" s="292"/>
      <c r="G49" s="721"/>
      <c r="H49" s="721"/>
      <c r="J49" s="236"/>
      <c r="K49" s="220"/>
      <c r="T49" s="124"/>
    </row>
    <row r="50" spans="1:20" ht="15.75" customHeight="1" thickBot="1" x14ac:dyDescent="0.3">
      <c r="A50" s="160"/>
      <c r="B50" s="124"/>
      <c r="C50" s="124"/>
      <c r="D50" s="186"/>
      <c r="E50" s="124"/>
      <c r="F50" s="292"/>
      <c r="G50" s="722"/>
      <c r="H50" s="722"/>
      <c r="J50" s="236"/>
      <c r="K50" s="220"/>
      <c r="T50" s="124"/>
    </row>
    <row r="51" spans="1:20" ht="12" customHeight="1" x14ac:dyDescent="0.25">
      <c r="A51" s="160"/>
      <c r="B51" s="124"/>
      <c r="C51" s="124"/>
      <c r="D51" s="366" t="s">
        <v>84</v>
      </c>
      <c r="E51" s="124"/>
      <c r="F51" s="292"/>
      <c r="G51" s="723" t="s">
        <v>84</v>
      </c>
      <c r="H51" s="723"/>
      <c r="J51" s="236"/>
      <c r="K51" s="220"/>
      <c r="T51" s="124"/>
    </row>
    <row r="52" spans="1:20" ht="12" customHeight="1" x14ac:dyDescent="0.25">
      <c r="A52" s="160"/>
      <c r="B52" s="124"/>
      <c r="C52" s="124"/>
      <c r="D52" s="366" t="s">
        <v>86</v>
      </c>
      <c r="E52" s="124"/>
      <c r="F52" s="292"/>
      <c r="G52" s="721" t="s">
        <v>86</v>
      </c>
      <c r="H52" s="721"/>
      <c r="J52" s="236"/>
      <c r="K52" s="220"/>
      <c r="T52" s="124"/>
    </row>
    <row r="53" spans="1:20" ht="12" customHeight="1" x14ac:dyDescent="0.25">
      <c r="A53" s="160"/>
      <c r="B53" s="124"/>
      <c r="C53" s="124"/>
      <c r="D53" s="366" t="s">
        <v>85</v>
      </c>
      <c r="E53" s="124"/>
      <c r="F53" s="292"/>
      <c r="G53" s="721" t="s">
        <v>159</v>
      </c>
      <c r="H53" s="721"/>
      <c r="J53" s="236"/>
      <c r="K53" s="220"/>
      <c r="T53" s="124"/>
    </row>
    <row r="54" spans="1:20" x14ac:dyDescent="0.25">
      <c r="A54" s="160"/>
      <c r="B54" s="124"/>
      <c r="C54" s="124"/>
      <c r="D54" s="124"/>
      <c r="E54" s="124"/>
      <c r="F54" s="292"/>
      <c r="G54" s="292"/>
      <c r="H54" s="124"/>
      <c r="I54" s="236"/>
      <c r="J54" s="236"/>
      <c r="K54" s="220"/>
    </row>
    <row r="55" spans="1:20" ht="12.75" thickBot="1" x14ac:dyDescent="0.3">
      <c r="A55" s="224"/>
      <c r="B55" s="258"/>
      <c r="C55" s="258"/>
      <c r="D55" s="258"/>
      <c r="E55" s="225"/>
      <c r="F55" s="258"/>
      <c r="G55" s="258"/>
      <c r="H55" s="258"/>
      <c r="I55" s="293"/>
      <c r="J55" s="293"/>
      <c r="K55" s="259"/>
    </row>
    <row r="56" spans="1:20" ht="12.75" thickTop="1" x14ac:dyDescent="0.25"/>
  </sheetData>
  <sheetProtection formatCells="0" formatColumns="0" formatRows="0" insertColumns="0" insertRows="0"/>
  <mergeCells count="35">
    <mergeCell ref="D25:F25"/>
    <mergeCell ref="D26:F26"/>
    <mergeCell ref="D27:F27"/>
    <mergeCell ref="D28:F28"/>
    <mergeCell ref="I2:J2"/>
    <mergeCell ref="D17:F17"/>
    <mergeCell ref="D18:F18"/>
    <mergeCell ref="D19:F19"/>
    <mergeCell ref="D20:F20"/>
    <mergeCell ref="B4:J4"/>
    <mergeCell ref="B6:J6"/>
    <mergeCell ref="B15:J15"/>
    <mergeCell ref="D21:F21"/>
    <mergeCell ref="D22:F22"/>
    <mergeCell ref="D35:F35"/>
    <mergeCell ref="D34:F34"/>
    <mergeCell ref="G52:H52"/>
    <mergeCell ref="D23:F23"/>
    <mergeCell ref="B39:G39"/>
    <mergeCell ref="D29:F29"/>
    <mergeCell ref="D30:F30"/>
    <mergeCell ref="D31:F31"/>
    <mergeCell ref="D32:F32"/>
    <mergeCell ref="D36:F36"/>
    <mergeCell ref="D37:F37"/>
    <mergeCell ref="C38:J38"/>
    <mergeCell ref="D33:F33"/>
    <mergeCell ref="D24:F24"/>
    <mergeCell ref="G53:H53"/>
    <mergeCell ref="B43:J43"/>
    <mergeCell ref="B40:G40"/>
    <mergeCell ref="G45:H50"/>
    <mergeCell ref="G51:H51"/>
    <mergeCell ref="D46:D49"/>
    <mergeCell ref="B41:G41"/>
  </mergeCells>
  <printOptions horizontalCentered="1" verticalCentered="1"/>
  <pageMargins left="0.23622047244094491" right="0.23622047244094491" top="0.74803149606299213" bottom="0.74803149606299213" header="0.31496062992125984" footer="0.31496062992125984"/>
  <pageSetup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
                <anchor moveWithCells="1">
                  <from>
                    <xdr:col>0</xdr:col>
                    <xdr:colOff>247650</xdr:colOff>
                    <xdr:row>1</xdr:row>
                    <xdr:rowOff>9525</xdr:rowOff>
                  </from>
                  <to>
                    <xdr:col>2</xdr:col>
                    <xdr:colOff>914400</xdr:colOff>
                    <xdr:row>2</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ltText="">
                <anchor moveWithCells="1">
                  <from>
                    <xdr:col>0</xdr:col>
                    <xdr:colOff>247650</xdr:colOff>
                    <xdr:row>1</xdr:row>
                    <xdr:rowOff>9525</xdr:rowOff>
                  </from>
                  <to>
                    <xdr:col>2</xdr:col>
                    <xdr:colOff>914400</xdr:colOff>
                    <xdr:row>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29"/>
  <sheetViews>
    <sheetView zoomScale="90" zoomScaleNormal="90" zoomScaleSheetLayoutView="90" workbookViewId="0">
      <selection activeCell="P16" sqref="P16"/>
    </sheetView>
  </sheetViews>
  <sheetFormatPr baseColWidth="10" defaultRowHeight="12" x14ac:dyDescent="0.25"/>
  <cols>
    <col min="1" max="1" width="1.42578125" style="125" customWidth="1"/>
    <col min="2" max="2" width="16.85546875" style="125" customWidth="1"/>
    <col min="3" max="3" width="13.140625" style="125" customWidth="1"/>
    <col min="4" max="4" width="0.85546875" style="125" customWidth="1"/>
    <col min="5" max="5" width="12.5703125" style="125" customWidth="1"/>
    <col min="6" max="6" width="0.85546875" style="125" customWidth="1"/>
    <col min="7" max="7" width="12.5703125" style="125" customWidth="1"/>
    <col min="8" max="8" width="11.42578125" style="125" customWidth="1"/>
    <col min="9" max="9" width="10.42578125" style="125" customWidth="1"/>
    <col min="10" max="10" width="10.7109375" style="125" customWidth="1"/>
    <col min="11" max="11" width="12" style="125" customWidth="1"/>
    <col min="12" max="12" width="12.42578125" style="125" customWidth="1"/>
    <col min="13" max="13" width="11.42578125" style="125" customWidth="1"/>
    <col min="14" max="14" width="10.5703125" style="125" customWidth="1"/>
    <col min="15" max="15" width="10.7109375" style="125" customWidth="1"/>
    <col min="16" max="16" width="20.7109375" style="125" customWidth="1"/>
    <col min="17" max="17" width="14.5703125" style="125" customWidth="1"/>
    <col min="18" max="18" width="0.85546875" style="125" customWidth="1"/>
    <col min="19" max="19" width="4" style="125" customWidth="1"/>
    <col min="20" max="21" width="11.42578125" style="125"/>
    <col min="22" max="22" width="15.28515625" style="125" customWidth="1"/>
    <col min="23" max="16384" width="11.42578125" style="125"/>
  </cols>
  <sheetData>
    <row r="1" spans="1:19" ht="9.9499999999999993" customHeight="1" thickTop="1" x14ac:dyDescent="0.25">
      <c r="A1" s="217"/>
      <c r="B1" s="218"/>
      <c r="C1" s="218"/>
      <c r="D1" s="218"/>
      <c r="E1" s="218"/>
      <c r="F1" s="218"/>
      <c r="G1" s="218"/>
      <c r="H1" s="218"/>
      <c r="I1" s="218"/>
      <c r="J1" s="218"/>
      <c r="K1" s="218"/>
      <c r="L1" s="218"/>
      <c r="M1" s="218"/>
      <c r="N1" s="218"/>
      <c r="O1" s="218"/>
      <c r="P1" s="218"/>
      <c r="Q1" s="218"/>
      <c r="R1" s="218"/>
      <c r="S1" s="219"/>
    </row>
    <row r="2" spans="1:19" ht="15" customHeight="1" x14ac:dyDescent="0.25">
      <c r="A2" s="160"/>
      <c r="B2" s="124"/>
      <c r="C2" s="124"/>
      <c r="D2" s="124"/>
      <c r="E2" s="124"/>
      <c r="F2" s="124"/>
      <c r="G2" s="124"/>
      <c r="H2" s="124"/>
      <c r="I2" s="124"/>
      <c r="J2" s="124"/>
      <c r="K2" s="124"/>
      <c r="L2" s="124"/>
      <c r="M2" s="124"/>
      <c r="N2" s="615" t="s">
        <v>93</v>
      </c>
      <c r="O2" s="615"/>
      <c r="P2" s="352">
        <f ca="1">TODAY()</f>
        <v>43046</v>
      </c>
      <c r="S2" s="220"/>
    </row>
    <row r="3" spans="1:19" ht="9.9499999999999993" customHeight="1" thickBot="1" x14ac:dyDescent="0.3">
      <c r="A3" s="160"/>
      <c r="B3" s="124"/>
      <c r="C3" s="124"/>
      <c r="D3" s="124"/>
      <c r="E3" s="124"/>
      <c r="F3" s="124"/>
      <c r="G3" s="124"/>
      <c r="H3" s="124"/>
      <c r="I3" s="124"/>
      <c r="J3" s="124"/>
      <c r="K3" s="124"/>
      <c r="L3" s="124"/>
      <c r="M3" s="124"/>
      <c r="N3" s="348"/>
      <c r="O3" s="348"/>
      <c r="P3" s="347"/>
      <c r="Q3" s="347"/>
      <c r="R3" s="347"/>
      <c r="S3" s="220"/>
    </row>
    <row r="4" spans="1:19" ht="15" customHeight="1" thickBot="1" x14ac:dyDescent="0.3">
      <c r="A4" s="160"/>
      <c r="B4" s="657" t="s">
        <v>283</v>
      </c>
      <c r="C4" s="661"/>
      <c r="D4" s="661"/>
      <c r="E4" s="661"/>
      <c r="F4" s="661"/>
      <c r="G4" s="661"/>
      <c r="H4" s="661"/>
      <c r="I4" s="661"/>
      <c r="J4" s="661"/>
      <c r="K4" s="661"/>
      <c r="L4" s="661"/>
      <c r="M4" s="661"/>
      <c r="N4" s="661"/>
      <c r="O4" s="661"/>
      <c r="P4" s="661"/>
      <c r="Q4" s="661"/>
      <c r="R4" s="658"/>
      <c r="S4" s="220"/>
    </row>
    <row r="5" spans="1:19" ht="9.9499999999999993" customHeight="1" thickBot="1" x14ac:dyDescent="0.3">
      <c r="A5" s="160"/>
      <c r="B5" s="124"/>
      <c r="C5" s="124"/>
      <c r="D5" s="124"/>
      <c r="E5" s="124"/>
      <c r="F5" s="124"/>
      <c r="G5" s="124"/>
      <c r="H5" s="124"/>
      <c r="I5" s="124"/>
      <c r="J5" s="124"/>
      <c r="K5" s="124"/>
      <c r="L5" s="124"/>
      <c r="M5" s="124"/>
      <c r="N5" s="124"/>
      <c r="O5" s="124"/>
      <c r="P5" s="124"/>
      <c r="Q5" s="124"/>
      <c r="R5" s="124"/>
      <c r="S5" s="220"/>
    </row>
    <row r="6" spans="1:19" ht="27.75" customHeight="1" thickBot="1" x14ac:dyDescent="0.3">
      <c r="A6" s="160"/>
      <c r="B6" s="694" t="s">
        <v>245</v>
      </c>
      <c r="C6" s="695"/>
      <c r="D6" s="233"/>
      <c r="E6" s="350" t="s">
        <v>246</v>
      </c>
      <c r="F6" s="251"/>
      <c r="G6" s="694" t="s">
        <v>247</v>
      </c>
      <c r="H6" s="795"/>
      <c r="I6" s="795"/>
      <c r="J6" s="795"/>
      <c r="K6" s="795"/>
      <c r="L6" s="695"/>
      <c r="O6" s="251"/>
      <c r="S6" s="220"/>
    </row>
    <row r="7" spans="1:19" ht="30" customHeight="1" x14ac:dyDescent="0.25">
      <c r="A7" s="160"/>
      <c r="B7" s="790" t="s">
        <v>248</v>
      </c>
      <c r="C7" s="791"/>
      <c r="D7" s="346"/>
      <c r="E7" s="350" t="s">
        <v>386</v>
      </c>
      <c r="F7" s="251"/>
      <c r="G7" s="792" t="s">
        <v>250</v>
      </c>
      <c r="H7" s="793"/>
      <c r="I7" s="793"/>
      <c r="J7" s="793"/>
      <c r="K7" s="793"/>
      <c r="L7" s="794"/>
      <c r="O7" s="251"/>
      <c r="S7" s="220"/>
    </row>
    <row r="8" spans="1:19" ht="30" customHeight="1" x14ac:dyDescent="0.25">
      <c r="A8" s="160"/>
      <c r="B8" s="780" t="s">
        <v>251</v>
      </c>
      <c r="C8" s="781"/>
      <c r="D8" s="346"/>
      <c r="E8" s="351" t="s">
        <v>249</v>
      </c>
      <c r="F8" s="251"/>
      <c r="G8" s="782" t="s">
        <v>250</v>
      </c>
      <c r="H8" s="783"/>
      <c r="I8" s="783"/>
      <c r="J8" s="783"/>
      <c r="K8" s="783"/>
      <c r="L8" s="784"/>
      <c r="O8" s="251"/>
      <c r="S8" s="220"/>
    </row>
    <row r="9" spans="1:19" ht="30" customHeight="1" x14ac:dyDescent="0.25">
      <c r="A9" s="160"/>
      <c r="B9" s="780" t="s">
        <v>252</v>
      </c>
      <c r="C9" s="781"/>
      <c r="D9" s="346"/>
      <c r="E9" s="351" t="s">
        <v>249</v>
      </c>
      <c r="F9" s="251"/>
      <c r="G9" s="782" t="s">
        <v>250</v>
      </c>
      <c r="H9" s="783"/>
      <c r="I9" s="783"/>
      <c r="J9" s="783"/>
      <c r="K9" s="783"/>
      <c r="L9" s="784"/>
      <c r="O9" s="251"/>
      <c r="S9" s="220"/>
    </row>
    <row r="10" spans="1:19" ht="30" customHeight="1" thickBot="1" x14ac:dyDescent="0.3">
      <c r="A10" s="160"/>
      <c r="B10" s="785" t="s">
        <v>252</v>
      </c>
      <c r="C10" s="786"/>
      <c r="D10" s="346"/>
      <c r="E10" s="349" t="s">
        <v>249</v>
      </c>
      <c r="F10" s="251"/>
      <c r="G10" s="787" t="s">
        <v>250</v>
      </c>
      <c r="H10" s="788"/>
      <c r="I10" s="788"/>
      <c r="J10" s="788"/>
      <c r="K10" s="788"/>
      <c r="L10" s="789"/>
      <c r="O10" s="251"/>
      <c r="S10" s="220"/>
    </row>
    <row r="11" spans="1:19" ht="15" customHeight="1" thickBot="1" x14ac:dyDescent="0.3">
      <c r="A11" s="160"/>
      <c r="B11" s="124"/>
      <c r="C11" s="124"/>
      <c r="D11" s="124"/>
      <c r="E11" s="124"/>
      <c r="F11" s="54"/>
      <c r="G11" s="124"/>
      <c r="H11" s="124"/>
      <c r="I11" s="124"/>
      <c r="J11" s="124"/>
      <c r="K11" s="124"/>
      <c r="L11" s="124"/>
      <c r="M11" s="124"/>
      <c r="N11" s="124"/>
      <c r="O11" s="124"/>
      <c r="P11" s="124"/>
      <c r="Q11" s="124"/>
      <c r="R11" s="124"/>
      <c r="S11" s="220"/>
    </row>
    <row r="12" spans="1:19" ht="15" customHeight="1" thickBot="1" x14ac:dyDescent="0.3">
      <c r="A12" s="160"/>
      <c r="B12" s="726" t="s">
        <v>253</v>
      </c>
      <c r="C12" s="727"/>
      <c r="D12" s="727"/>
      <c r="E12" s="727"/>
      <c r="F12" s="727"/>
      <c r="G12" s="727"/>
      <c r="H12" s="727"/>
      <c r="I12" s="727"/>
      <c r="J12" s="727"/>
      <c r="K12" s="727"/>
      <c r="L12" s="727"/>
      <c r="M12" s="727"/>
      <c r="N12" s="727"/>
      <c r="O12" s="728"/>
      <c r="P12" s="772" t="s">
        <v>385</v>
      </c>
      <c r="Q12" s="124"/>
      <c r="R12" s="124"/>
      <c r="S12" s="220"/>
    </row>
    <row r="13" spans="1:19" ht="15" customHeight="1" thickBot="1" x14ac:dyDescent="0.3">
      <c r="A13" s="160"/>
      <c r="B13" s="353"/>
      <c r="C13" s="355" t="s">
        <v>26</v>
      </c>
      <c r="D13" s="657" t="s">
        <v>33</v>
      </c>
      <c r="E13" s="775"/>
      <c r="F13" s="657" t="s">
        <v>34</v>
      </c>
      <c r="G13" s="775"/>
      <c r="H13" s="354" t="s">
        <v>37</v>
      </c>
      <c r="I13" s="354" t="s">
        <v>38</v>
      </c>
      <c r="J13" s="354" t="s">
        <v>39</v>
      </c>
      <c r="K13" s="354" t="s">
        <v>40</v>
      </c>
      <c r="L13" s="354" t="s">
        <v>41</v>
      </c>
      <c r="M13" s="354" t="s">
        <v>42</v>
      </c>
      <c r="N13" s="354" t="s">
        <v>43</v>
      </c>
      <c r="O13" s="355" t="s">
        <v>44</v>
      </c>
      <c r="P13" s="773"/>
      <c r="Q13" s="124"/>
      <c r="R13" s="124"/>
      <c r="S13" s="220"/>
    </row>
    <row r="14" spans="1:19" ht="15" customHeight="1" thickBot="1" x14ac:dyDescent="0.3">
      <c r="A14" s="160"/>
      <c r="B14" s="133" t="s">
        <v>254</v>
      </c>
      <c r="C14" s="356" t="s">
        <v>384</v>
      </c>
      <c r="D14" s="776">
        <v>50000</v>
      </c>
      <c r="E14" s="777"/>
      <c r="F14" s="778">
        <v>50000</v>
      </c>
      <c r="G14" s="779"/>
      <c r="H14" s="359">
        <v>50000</v>
      </c>
      <c r="I14" s="359">
        <v>50000</v>
      </c>
      <c r="J14" s="359">
        <v>50000</v>
      </c>
      <c r="K14" s="359">
        <v>50000</v>
      </c>
      <c r="L14" s="359">
        <v>50000</v>
      </c>
      <c r="M14" s="359">
        <v>50000</v>
      </c>
      <c r="N14" s="359">
        <v>50000</v>
      </c>
      <c r="O14" s="359">
        <v>50000</v>
      </c>
      <c r="P14" s="773"/>
      <c r="Q14" s="124"/>
      <c r="R14" s="124"/>
      <c r="S14" s="220"/>
    </row>
    <row r="15" spans="1:19" ht="15" customHeight="1" thickBot="1" x14ac:dyDescent="0.3">
      <c r="A15" s="160"/>
      <c r="B15" s="133" t="s">
        <v>256</v>
      </c>
      <c r="C15" s="356" t="s">
        <v>384</v>
      </c>
      <c r="D15" s="776"/>
      <c r="E15" s="777"/>
      <c r="F15" s="778"/>
      <c r="G15" s="779"/>
      <c r="H15" s="357"/>
      <c r="I15" s="359"/>
      <c r="J15" s="360"/>
      <c r="K15" s="357"/>
      <c r="L15" s="359"/>
      <c r="M15" s="361"/>
      <c r="N15" s="362"/>
      <c r="O15" s="358"/>
      <c r="P15" s="774"/>
      <c r="Q15" s="124"/>
      <c r="R15" s="124"/>
      <c r="S15" s="220"/>
    </row>
    <row r="16" spans="1:19" ht="15" customHeight="1" thickBot="1" x14ac:dyDescent="0.3">
      <c r="A16" s="160"/>
      <c r="B16" s="133" t="s">
        <v>255</v>
      </c>
      <c r="C16" s="356" t="s">
        <v>384</v>
      </c>
      <c r="D16" s="769">
        <f>+SUM(D14:E15)</f>
        <v>50000</v>
      </c>
      <c r="E16" s="770"/>
      <c r="F16" s="771">
        <f t="shared" ref="F16" si="0">+F15+F14</f>
        <v>50000</v>
      </c>
      <c r="G16" s="770"/>
      <c r="H16" s="90">
        <f t="shared" ref="H16" si="1">+H15+H14</f>
        <v>50000</v>
      </c>
      <c r="I16" s="90">
        <f t="shared" ref="I16" si="2">+I15+I14</f>
        <v>50000</v>
      </c>
      <c r="J16" s="90">
        <f t="shared" ref="J16" si="3">+J15+J14</f>
        <v>50000</v>
      </c>
      <c r="K16" s="90">
        <f t="shared" ref="K16" si="4">+K15+K14</f>
        <v>50000</v>
      </c>
      <c r="L16" s="90">
        <f t="shared" ref="L16" si="5">+L15+L14</f>
        <v>50000</v>
      </c>
      <c r="M16" s="90">
        <f t="shared" ref="M16" si="6">+M15+M14</f>
        <v>50000</v>
      </c>
      <c r="N16" s="90">
        <f t="shared" ref="N16:O16" si="7">+N15+N14</f>
        <v>50000</v>
      </c>
      <c r="O16" s="90">
        <f t="shared" si="7"/>
        <v>50000</v>
      </c>
      <c r="P16" s="90">
        <f>+SUM(D16:O16)</f>
        <v>500000</v>
      </c>
      <c r="Q16" s="223"/>
      <c r="R16" s="223"/>
      <c r="S16" s="220"/>
    </row>
    <row r="17" spans="1:20" s="124" customFormat="1" ht="15" customHeight="1" thickBot="1" x14ac:dyDescent="0.3">
      <c r="A17" s="160"/>
      <c r="B17" s="183"/>
      <c r="C17" s="183"/>
      <c r="D17" s="183"/>
      <c r="E17" s="183"/>
      <c r="F17" s="54"/>
      <c r="G17" s="183"/>
      <c r="H17" s="183"/>
      <c r="I17" s="183"/>
      <c r="J17" s="183"/>
      <c r="K17" s="183"/>
      <c r="L17" s="183"/>
      <c r="M17" s="183"/>
      <c r="N17" s="183"/>
      <c r="O17" s="183"/>
      <c r="P17" s="223"/>
      <c r="Q17" s="223"/>
      <c r="R17" s="223"/>
      <c r="S17" s="220"/>
    </row>
    <row r="18" spans="1:20" s="124" customFormat="1" ht="47.25" customHeight="1" thickBot="1" x14ac:dyDescent="0.3">
      <c r="A18" s="160"/>
      <c r="B18" s="628" t="s">
        <v>90</v>
      </c>
      <c r="C18" s="629"/>
      <c r="D18" s="629"/>
      <c r="E18" s="629"/>
      <c r="F18" s="629"/>
      <c r="G18" s="629"/>
      <c r="H18" s="629"/>
      <c r="I18" s="629"/>
      <c r="J18" s="629"/>
      <c r="K18" s="629"/>
      <c r="L18" s="629"/>
      <c r="M18" s="629"/>
      <c r="N18" s="629"/>
      <c r="O18" s="629"/>
      <c r="P18" s="629"/>
      <c r="Q18" s="629"/>
      <c r="R18" s="630"/>
      <c r="S18" s="234"/>
    </row>
    <row r="19" spans="1:20" s="124" customFormat="1" ht="15" customHeight="1" x14ac:dyDescent="0.25">
      <c r="A19" s="160"/>
      <c r="M19" s="223"/>
      <c r="N19" s="223"/>
      <c r="O19" s="223"/>
      <c r="S19" s="234"/>
    </row>
    <row r="20" spans="1:20" s="124" customFormat="1" ht="15" customHeight="1" x14ac:dyDescent="0.25">
      <c r="A20" s="160"/>
      <c r="E20" s="620" t="s">
        <v>89</v>
      </c>
      <c r="F20" s="620"/>
      <c r="G20" s="620"/>
      <c r="H20" s="620"/>
      <c r="I20" s="236"/>
      <c r="J20" s="223"/>
      <c r="K20" s="223"/>
      <c r="L20" s="223"/>
      <c r="M20" s="223"/>
      <c r="N20" s="620" t="s">
        <v>161</v>
      </c>
      <c r="O20" s="620"/>
      <c r="P20" s="620"/>
      <c r="Q20" s="363"/>
      <c r="S20" s="220"/>
      <c r="T20" s="125"/>
    </row>
    <row r="21" spans="1:20" s="124" customFormat="1" ht="15" customHeight="1" x14ac:dyDescent="0.25">
      <c r="A21" s="160"/>
      <c r="E21" s="620"/>
      <c r="F21" s="620"/>
      <c r="G21" s="620"/>
      <c r="H21" s="620"/>
      <c r="I21" s="236"/>
      <c r="J21" s="223"/>
      <c r="K21" s="223"/>
      <c r="L21" s="223"/>
      <c r="M21" s="223"/>
      <c r="N21" s="620"/>
      <c r="O21" s="620"/>
      <c r="P21" s="620"/>
      <c r="Q21" s="363"/>
      <c r="S21" s="220"/>
      <c r="T21" s="125"/>
    </row>
    <row r="22" spans="1:20" s="124" customFormat="1" ht="15" customHeight="1" x14ac:dyDescent="0.25">
      <c r="A22" s="160"/>
      <c r="E22" s="620"/>
      <c r="F22" s="620"/>
      <c r="G22" s="620"/>
      <c r="H22" s="620"/>
      <c r="I22" s="236"/>
      <c r="J22" s="223"/>
      <c r="K22" s="223"/>
      <c r="L22" s="223"/>
      <c r="M22" s="223"/>
      <c r="N22" s="620"/>
      <c r="O22" s="620"/>
      <c r="P22" s="620"/>
      <c r="Q22" s="363"/>
      <c r="S22" s="220"/>
      <c r="T22" s="125"/>
    </row>
    <row r="23" spans="1:20" s="124" customFormat="1" ht="15" customHeight="1" x14ac:dyDescent="0.25">
      <c r="A23" s="160"/>
      <c r="E23" s="620"/>
      <c r="F23" s="620"/>
      <c r="G23" s="620"/>
      <c r="H23" s="620"/>
      <c r="I23" s="236"/>
      <c r="J23" s="223"/>
      <c r="K23" s="223"/>
      <c r="L23" s="223"/>
      <c r="M23" s="223"/>
      <c r="N23" s="620"/>
      <c r="O23" s="620"/>
      <c r="P23" s="620"/>
      <c r="Q23" s="363"/>
      <c r="S23" s="220"/>
      <c r="T23" s="125"/>
    </row>
    <row r="24" spans="1:20" s="124" customFormat="1" ht="15" customHeight="1" thickBot="1" x14ac:dyDescent="0.3">
      <c r="A24" s="160"/>
      <c r="E24" s="631"/>
      <c r="F24" s="631"/>
      <c r="G24" s="631"/>
      <c r="H24" s="631"/>
      <c r="I24" s="236"/>
      <c r="J24" s="223"/>
      <c r="K24" s="223"/>
      <c r="L24" s="223"/>
      <c r="M24" s="223"/>
      <c r="N24" s="631"/>
      <c r="O24" s="631"/>
      <c r="P24" s="631"/>
      <c r="Q24" s="363"/>
      <c r="S24" s="220"/>
      <c r="T24" s="125"/>
    </row>
    <row r="25" spans="1:20" s="124" customFormat="1" ht="15" customHeight="1" x14ac:dyDescent="0.25">
      <c r="A25" s="160"/>
      <c r="E25" s="620" t="s">
        <v>84</v>
      </c>
      <c r="F25" s="620"/>
      <c r="G25" s="620"/>
      <c r="H25" s="620"/>
      <c r="N25" s="632" t="s">
        <v>84</v>
      </c>
      <c r="O25" s="632"/>
      <c r="P25" s="632"/>
      <c r="Q25" s="363"/>
      <c r="S25" s="220"/>
      <c r="T25" s="125"/>
    </row>
    <row r="26" spans="1:20" s="124" customFormat="1" ht="15" customHeight="1" x14ac:dyDescent="0.25">
      <c r="A26" s="160"/>
      <c r="E26" s="620" t="s">
        <v>86</v>
      </c>
      <c r="F26" s="620"/>
      <c r="G26" s="620"/>
      <c r="H26" s="620"/>
      <c r="N26" s="620" t="s">
        <v>86</v>
      </c>
      <c r="O26" s="620"/>
      <c r="P26" s="620"/>
      <c r="Q26" s="363"/>
      <c r="S26" s="220"/>
      <c r="T26" s="125"/>
    </row>
    <row r="27" spans="1:20" ht="16.5" customHeight="1" x14ac:dyDescent="0.25">
      <c r="A27" s="160"/>
      <c r="B27" s="124"/>
      <c r="C27" s="124"/>
      <c r="D27" s="124"/>
      <c r="E27" s="620" t="s">
        <v>85</v>
      </c>
      <c r="F27" s="620"/>
      <c r="G27" s="620"/>
      <c r="H27" s="620"/>
      <c r="I27" s="124"/>
      <c r="J27" s="124"/>
      <c r="K27" s="124"/>
      <c r="L27" s="124"/>
      <c r="M27" s="124"/>
      <c r="N27" s="620" t="s">
        <v>159</v>
      </c>
      <c r="O27" s="620"/>
      <c r="P27" s="620"/>
      <c r="Q27" s="363"/>
      <c r="S27" s="220"/>
    </row>
    <row r="28" spans="1:20" ht="12.75" thickBot="1" x14ac:dyDescent="0.3">
      <c r="A28" s="224"/>
      <c r="B28" s="225"/>
      <c r="C28" s="225"/>
      <c r="D28" s="225"/>
      <c r="E28" s="225"/>
      <c r="F28" s="225"/>
      <c r="G28" s="225"/>
      <c r="H28" s="225"/>
      <c r="I28" s="225"/>
      <c r="J28" s="225"/>
      <c r="K28" s="225"/>
      <c r="L28" s="225"/>
      <c r="M28" s="225"/>
      <c r="N28" s="225"/>
      <c r="O28" s="225"/>
      <c r="P28" s="225"/>
      <c r="Q28" s="225"/>
      <c r="R28" s="225"/>
      <c r="S28" s="226"/>
    </row>
    <row r="29" spans="1:20" ht="12.75" thickTop="1" x14ac:dyDescent="0.25"/>
  </sheetData>
  <mergeCells count="31">
    <mergeCell ref="B7:C7"/>
    <mergeCell ref="G7:L7"/>
    <mergeCell ref="N2:O2"/>
    <mergeCell ref="B4:R4"/>
    <mergeCell ref="B6:C6"/>
    <mergeCell ref="G6:L6"/>
    <mergeCell ref="B8:C8"/>
    <mergeCell ref="G8:L8"/>
    <mergeCell ref="B9:C9"/>
    <mergeCell ref="G9:L9"/>
    <mergeCell ref="B10:C10"/>
    <mergeCell ref="G10:L10"/>
    <mergeCell ref="E27:H27"/>
    <mergeCell ref="B18:R18"/>
    <mergeCell ref="E20:H24"/>
    <mergeCell ref="E25:H25"/>
    <mergeCell ref="E26:H26"/>
    <mergeCell ref="N20:P24"/>
    <mergeCell ref="N25:P25"/>
    <mergeCell ref="N26:P26"/>
    <mergeCell ref="N27:P27"/>
    <mergeCell ref="D16:E16"/>
    <mergeCell ref="F16:G16"/>
    <mergeCell ref="B12:O12"/>
    <mergeCell ref="P12:P15"/>
    <mergeCell ref="D13:E13"/>
    <mergeCell ref="F13:G13"/>
    <mergeCell ref="D14:E14"/>
    <mergeCell ref="F14:G14"/>
    <mergeCell ref="D15:E15"/>
    <mergeCell ref="F15:G15"/>
  </mergeCells>
  <dataValidations count="2">
    <dataValidation type="list" allowBlank="1" showInputMessage="1" showErrorMessage="1" sqref="E8:E10" xr:uid="{00000000-0002-0000-0700-000000000000}">
      <formula1>"Si,No"</formula1>
    </dataValidation>
    <dataValidation type="list" showInputMessage="1" showErrorMessage="1" sqref="E7" xr:uid="{00000000-0002-0000-0700-000001000000}">
      <formula1>"Si,No"</formula1>
    </dataValidation>
  </dataValidations>
  <printOptions horizontalCentered="1" verticalCentered="1"/>
  <pageMargins left="3.937007874015748E-2" right="3.937007874015748E-2" top="0.74803149606299213" bottom="0.74803149606299213" header="0.31496062992125984" footer="0.31496062992125984"/>
  <pageSetup scale="69" orientation="landscape" r:id="rId1"/>
  <headerFooter scaleWithDoc="0"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tabColor theme="0"/>
    <pageSetUpPr fitToPage="1"/>
  </sheetPr>
  <dimension ref="A1:J38"/>
  <sheetViews>
    <sheetView view="pageBreakPreview" zoomScale="90" zoomScaleNormal="90" zoomScaleSheetLayoutView="90" workbookViewId="0">
      <selection activeCell="B3" sqref="B3:I3"/>
    </sheetView>
  </sheetViews>
  <sheetFormatPr baseColWidth="10" defaultRowHeight="12" x14ac:dyDescent="0.25"/>
  <cols>
    <col min="1" max="1" width="3.85546875" style="125" customWidth="1"/>
    <col min="2" max="2" width="5.28515625" style="125" customWidth="1"/>
    <col min="3" max="3" width="37.42578125" style="125" customWidth="1"/>
    <col min="4" max="4" width="31" style="125" customWidth="1"/>
    <col min="5" max="5" width="25" style="125" customWidth="1"/>
    <col min="6" max="6" width="15.28515625" style="125" customWidth="1"/>
    <col min="7" max="7" width="18.5703125" style="125" customWidth="1"/>
    <col min="8" max="8" width="18" style="125" customWidth="1"/>
    <col min="9" max="9" width="43.7109375" style="125" customWidth="1"/>
    <col min="10" max="10" width="3.42578125" style="125" customWidth="1"/>
    <col min="11" max="16384" width="11.42578125" style="125"/>
  </cols>
  <sheetData>
    <row r="1" spans="1:10" s="124" customFormat="1" ht="15" customHeight="1" thickTop="1" x14ac:dyDescent="0.25">
      <c r="A1" s="217"/>
      <c r="B1" s="218"/>
      <c r="C1" s="218"/>
      <c r="D1" s="218"/>
      <c r="E1" s="218"/>
      <c r="F1" s="218"/>
      <c r="G1" s="218"/>
      <c r="H1" s="302" t="s">
        <v>93</v>
      </c>
      <c r="I1" s="303">
        <f ca="1">TODAY()</f>
        <v>43046</v>
      </c>
      <c r="J1" s="304"/>
    </row>
    <row r="2" spans="1:10" ht="15" customHeight="1" thickBot="1" x14ac:dyDescent="0.3">
      <c r="A2" s="160"/>
      <c r="B2" s="52"/>
      <c r="C2" s="52"/>
      <c r="D2" s="52"/>
      <c r="E2" s="52"/>
      <c r="F2" s="52"/>
      <c r="G2" s="52"/>
      <c r="H2" s="52"/>
      <c r="I2" s="52"/>
      <c r="J2" s="238"/>
    </row>
    <row r="3" spans="1:10" ht="20.100000000000001" customHeight="1" thickBot="1" x14ac:dyDescent="0.3">
      <c r="A3" s="160"/>
      <c r="B3" s="657" t="s">
        <v>94</v>
      </c>
      <c r="C3" s="661"/>
      <c r="D3" s="661"/>
      <c r="E3" s="661"/>
      <c r="F3" s="661"/>
      <c r="G3" s="661"/>
      <c r="H3" s="661"/>
      <c r="I3" s="658"/>
      <c r="J3" s="238"/>
    </row>
    <row r="4" spans="1:10" ht="9.75" customHeight="1" thickBot="1" x14ac:dyDescent="0.3">
      <c r="A4" s="160"/>
      <c r="B4" s="124"/>
      <c r="C4" s="124"/>
      <c r="D4" s="124"/>
      <c r="E4" s="124"/>
      <c r="F4" s="124"/>
      <c r="G4" s="124"/>
      <c r="H4" s="124"/>
      <c r="I4" s="124"/>
      <c r="J4" s="238"/>
    </row>
    <row r="5" spans="1:10" ht="20.100000000000001" customHeight="1" thickBot="1" x14ac:dyDescent="0.3">
      <c r="A5" s="160"/>
      <c r="B5" s="210" t="s">
        <v>168</v>
      </c>
      <c r="C5" s="216" t="s">
        <v>167</v>
      </c>
      <c r="D5" s="216" t="s">
        <v>169</v>
      </c>
      <c r="E5" s="216" t="s">
        <v>179</v>
      </c>
      <c r="F5" s="216" t="s">
        <v>170</v>
      </c>
      <c r="G5" s="216" t="s">
        <v>6</v>
      </c>
      <c r="H5" s="216" t="s">
        <v>172</v>
      </c>
      <c r="I5" s="211" t="s">
        <v>171</v>
      </c>
      <c r="J5" s="238"/>
    </row>
    <row r="6" spans="1:10" ht="20.100000000000001" customHeight="1" x14ac:dyDescent="0.25">
      <c r="A6" s="160"/>
      <c r="B6" s="187">
        <v>1</v>
      </c>
      <c r="C6" s="188" t="s">
        <v>173</v>
      </c>
      <c r="D6" s="188" t="s">
        <v>176</v>
      </c>
      <c r="E6" s="188" t="s">
        <v>180</v>
      </c>
      <c r="F6" s="189" t="s">
        <v>99</v>
      </c>
      <c r="G6" s="189" t="s">
        <v>99</v>
      </c>
      <c r="H6" s="189" t="s">
        <v>99</v>
      </c>
      <c r="I6" s="190" t="s">
        <v>99</v>
      </c>
      <c r="J6" s="238"/>
    </row>
    <row r="7" spans="1:10" ht="20.100000000000001" customHeight="1" x14ac:dyDescent="0.25">
      <c r="A7" s="160"/>
      <c r="B7" s="191">
        <v>2</v>
      </c>
      <c r="C7" s="192" t="s">
        <v>174</v>
      </c>
      <c r="D7" s="192" t="s">
        <v>177</v>
      </c>
      <c r="E7" s="192" t="s">
        <v>181</v>
      </c>
      <c r="F7" s="193" t="s">
        <v>99</v>
      </c>
      <c r="G7" s="193" t="s">
        <v>99</v>
      </c>
      <c r="H7" s="193" t="s">
        <v>99</v>
      </c>
      <c r="I7" s="194" t="s">
        <v>99</v>
      </c>
      <c r="J7" s="305"/>
    </row>
    <row r="8" spans="1:10" ht="20.100000000000001" customHeight="1" x14ac:dyDescent="0.25">
      <c r="A8" s="160"/>
      <c r="B8" s="195">
        <v>3</v>
      </c>
      <c r="C8" s="192" t="s">
        <v>175</v>
      </c>
      <c r="D8" s="192" t="s">
        <v>178</v>
      </c>
      <c r="E8" s="192" t="s">
        <v>182</v>
      </c>
      <c r="F8" s="193" t="s">
        <v>99</v>
      </c>
      <c r="G8" s="193" t="s">
        <v>99</v>
      </c>
      <c r="H8" s="193" t="s">
        <v>99</v>
      </c>
      <c r="I8" s="194" t="s">
        <v>99</v>
      </c>
      <c r="J8" s="306"/>
    </row>
    <row r="9" spans="1:10" ht="20.100000000000001" customHeight="1" x14ac:dyDescent="0.25">
      <c r="A9" s="160"/>
      <c r="B9" s="191"/>
      <c r="C9" s="193"/>
      <c r="D9" s="193"/>
      <c r="E9" s="193"/>
      <c r="F9" s="193"/>
      <c r="G9" s="193"/>
      <c r="H9" s="193"/>
      <c r="I9" s="194"/>
      <c r="J9" s="305"/>
    </row>
    <row r="10" spans="1:10" ht="20.100000000000001" customHeight="1" x14ac:dyDescent="0.25">
      <c r="A10" s="160"/>
      <c r="B10" s="191"/>
      <c r="C10" s="193"/>
      <c r="D10" s="193"/>
      <c r="E10" s="193"/>
      <c r="F10" s="193"/>
      <c r="G10" s="193"/>
      <c r="H10" s="193"/>
      <c r="I10" s="194"/>
      <c r="J10" s="305"/>
    </row>
    <row r="11" spans="1:10" ht="20.100000000000001" customHeight="1" x14ac:dyDescent="0.25">
      <c r="A11" s="160"/>
      <c r="B11" s="191"/>
      <c r="C11" s="193"/>
      <c r="D11" s="193"/>
      <c r="E11" s="193"/>
      <c r="F11" s="193"/>
      <c r="G11" s="193"/>
      <c r="H11" s="193"/>
      <c r="I11" s="194"/>
      <c r="J11" s="306"/>
    </row>
    <row r="12" spans="1:10" ht="20.100000000000001" customHeight="1" x14ac:dyDescent="0.25">
      <c r="A12" s="160"/>
      <c r="B12" s="191"/>
      <c r="C12" s="193"/>
      <c r="D12" s="193"/>
      <c r="E12" s="193"/>
      <c r="F12" s="193"/>
      <c r="G12" s="193"/>
      <c r="H12" s="193"/>
      <c r="I12" s="194"/>
      <c r="J12" s="307"/>
    </row>
    <row r="13" spans="1:10" ht="20.100000000000001" customHeight="1" x14ac:dyDescent="0.25">
      <c r="A13" s="160"/>
      <c r="B13" s="191"/>
      <c r="C13" s="193"/>
      <c r="D13" s="193"/>
      <c r="E13" s="193"/>
      <c r="F13" s="193"/>
      <c r="G13" s="193"/>
      <c r="H13" s="193"/>
      <c r="I13" s="194"/>
      <c r="J13" s="307"/>
    </row>
    <row r="14" spans="1:10" ht="20.100000000000001" customHeight="1" x14ac:dyDescent="0.25">
      <c r="A14" s="160"/>
      <c r="B14" s="191"/>
      <c r="C14" s="193"/>
      <c r="D14" s="193"/>
      <c r="E14" s="193"/>
      <c r="F14" s="193"/>
      <c r="G14" s="193"/>
      <c r="H14" s="193"/>
      <c r="I14" s="194"/>
      <c r="J14" s="306"/>
    </row>
    <row r="15" spans="1:10" ht="20.100000000000001" customHeight="1" x14ac:dyDescent="0.25">
      <c r="A15" s="160"/>
      <c r="B15" s="191"/>
      <c r="C15" s="193"/>
      <c r="D15" s="193"/>
      <c r="E15" s="193"/>
      <c r="F15" s="193"/>
      <c r="G15" s="193"/>
      <c r="H15" s="193"/>
      <c r="I15" s="194"/>
      <c r="J15" s="307"/>
    </row>
    <row r="16" spans="1:10" ht="20.100000000000001" customHeight="1" x14ac:dyDescent="0.25">
      <c r="A16" s="160"/>
      <c r="B16" s="191"/>
      <c r="C16" s="193"/>
      <c r="D16" s="193"/>
      <c r="E16" s="193"/>
      <c r="F16" s="193"/>
      <c r="G16" s="193"/>
      <c r="H16" s="193"/>
      <c r="I16" s="194"/>
      <c r="J16" s="307"/>
    </row>
    <row r="17" spans="1:10" ht="20.100000000000001" customHeight="1" x14ac:dyDescent="0.25">
      <c r="A17" s="160"/>
      <c r="B17" s="191"/>
      <c r="C17" s="193"/>
      <c r="D17" s="193"/>
      <c r="E17" s="193"/>
      <c r="F17" s="193"/>
      <c r="G17" s="193"/>
      <c r="H17" s="193"/>
      <c r="I17" s="194"/>
      <c r="J17" s="306"/>
    </row>
    <row r="18" spans="1:10" ht="20.100000000000001" customHeight="1" x14ac:dyDescent="0.25">
      <c r="A18" s="160"/>
      <c r="B18" s="191"/>
      <c r="C18" s="193"/>
      <c r="D18" s="193"/>
      <c r="E18" s="193"/>
      <c r="F18" s="193"/>
      <c r="G18" s="193"/>
      <c r="H18" s="193"/>
      <c r="I18" s="194"/>
      <c r="J18" s="307"/>
    </row>
    <row r="19" spans="1:10" ht="20.100000000000001" customHeight="1" x14ac:dyDescent="0.25">
      <c r="A19" s="160"/>
      <c r="B19" s="191"/>
      <c r="C19" s="193"/>
      <c r="D19" s="193"/>
      <c r="E19" s="193"/>
      <c r="F19" s="193"/>
      <c r="G19" s="193"/>
      <c r="H19" s="193"/>
      <c r="I19" s="194"/>
      <c r="J19" s="307"/>
    </row>
    <row r="20" spans="1:10" ht="20.100000000000001" customHeight="1" x14ac:dyDescent="0.25">
      <c r="A20" s="160"/>
      <c r="B20" s="191"/>
      <c r="C20" s="193"/>
      <c r="D20" s="193"/>
      <c r="E20" s="193"/>
      <c r="F20" s="193"/>
      <c r="G20" s="193"/>
      <c r="H20" s="193"/>
      <c r="I20" s="194"/>
      <c r="J20" s="306"/>
    </row>
    <row r="21" spans="1:10" ht="20.100000000000001" customHeight="1" x14ac:dyDescent="0.25">
      <c r="A21" s="160"/>
      <c r="B21" s="191" t="s">
        <v>99</v>
      </c>
      <c r="C21" s="193" t="s">
        <v>99</v>
      </c>
      <c r="D21" s="193" t="s">
        <v>99</v>
      </c>
      <c r="E21" s="193" t="s">
        <v>99</v>
      </c>
      <c r="F21" s="193" t="s">
        <v>99</v>
      </c>
      <c r="G21" s="193" t="s">
        <v>99</v>
      </c>
      <c r="H21" s="193" t="s">
        <v>99</v>
      </c>
      <c r="I21" s="194" t="s">
        <v>99</v>
      </c>
      <c r="J21" s="305"/>
    </row>
    <row r="22" spans="1:10" ht="20.100000000000001" customHeight="1" thickBot="1" x14ac:dyDescent="0.3">
      <c r="A22" s="160"/>
      <c r="B22" s="212" t="s">
        <v>99</v>
      </c>
      <c r="C22" s="196" t="s">
        <v>99</v>
      </c>
      <c r="D22" s="196" t="s">
        <v>99</v>
      </c>
      <c r="E22" s="196" t="s">
        <v>99</v>
      </c>
      <c r="F22" s="196" t="s">
        <v>99</v>
      </c>
      <c r="G22" s="196" t="s">
        <v>99</v>
      </c>
      <c r="H22" s="196" t="s">
        <v>99</v>
      </c>
      <c r="I22" s="213" t="s">
        <v>99</v>
      </c>
      <c r="J22" s="305"/>
    </row>
    <row r="23" spans="1:10" ht="34.5" customHeight="1" x14ac:dyDescent="0.25">
      <c r="A23" s="160"/>
      <c r="B23" s="796" t="s">
        <v>241</v>
      </c>
      <c r="C23" s="796"/>
      <c r="D23" s="796"/>
      <c r="E23" s="796"/>
      <c r="F23" s="796"/>
      <c r="G23" s="796"/>
      <c r="H23" s="796"/>
      <c r="I23" s="796"/>
      <c r="J23" s="307"/>
    </row>
    <row r="24" spans="1:10" s="124" customFormat="1" ht="15" customHeight="1" thickBot="1" x14ac:dyDescent="0.3">
      <c r="A24" s="160"/>
      <c r="J24" s="220"/>
    </row>
    <row r="25" spans="1:10" s="124" customFormat="1" ht="23.25" customHeight="1" thickBot="1" x14ac:dyDescent="0.3">
      <c r="A25" s="160"/>
      <c r="B25" s="797" t="s">
        <v>162</v>
      </c>
      <c r="C25" s="798"/>
      <c r="D25" s="798"/>
      <c r="E25" s="798"/>
      <c r="F25" s="798"/>
      <c r="G25" s="798"/>
      <c r="H25" s="798"/>
      <c r="I25" s="798"/>
      <c r="J25" s="307"/>
    </row>
    <row r="26" spans="1:10" s="124" customFormat="1" ht="15" customHeight="1" x14ac:dyDescent="0.25">
      <c r="A26" s="160"/>
      <c r="J26" s="220"/>
    </row>
    <row r="27" spans="1:10" s="124" customFormat="1" ht="15" customHeight="1" x14ac:dyDescent="0.25">
      <c r="A27" s="160"/>
      <c r="C27" s="292"/>
      <c r="D27" s="292"/>
      <c r="E27" s="292"/>
      <c r="F27" s="292"/>
      <c r="J27" s="220"/>
    </row>
    <row r="28" spans="1:10" s="124" customFormat="1" ht="15" customHeight="1" x14ac:dyDescent="0.25">
      <c r="A28" s="160"/>
      <c r="J28" s="220"/>
    </row>
    <row r="29" spans="1:10" s="124" customFormat="1" ht="15" customHeight="1" x14ac:dyDescent="0.25">
      <c r="A29" s="160"/>
      <c r="E29" s="721" t="s">
        <v>89</v>
      </c>
      <c r="F29" s="721"/>
      <c r="J29" s="220"/>
    </row>
    <row r="30" spans="1:10" s="124" customFormat="1" ht="15" customHeight="1" x14ac:dyDescent="0.25">
      <c r="A30" s="160"/>
      <c r="E30" s="721"/>
      <c r="F30" s="721"/>
      <c r="J30" s="220"/>
    </row>
    <row r="31" spans="1:10" s="124" customFormat="1" ht="15" customHeight="1" x14ac:dyDescent="0.25">
      <c r="A31" s="160"/>
      <c r="E31" s="721"/>
      <c r="F31" s="721"/>
      <c r="J31" s="220"/>
    </row>
    <row r="32" spans="1:10" s="124" customFormat="1" ht="15" customHeight="1" x14ac:dyDescent="0.25">
      <c r="A32" s="160"/>
      <c r="E32" s="721"/>
      <c r="F32" s="721"/>
      <c r="J32" s="220"/>
    </row>
    <row r="33" spans="1:10" s="124" customFormat="1" ht="15" customHeight="1" thickBot="1" x14ac:dyDescent="0.3">
      <c r="A33" s="160"/>
      <c r="E33" s="722"/>
      <c r="F33" s="722"/>
      <c r="J33" s="220"/>
    </row>
    <row r="34" spans="1:10" s="124" customFormat="1" ht="15" customHeight="1" x14ac:dyDescent="0.25">
      <c r="A34" s="160"/>
      <c r="E34" s="723" t="s">
        <v>84</v>
      </c>
      <c r="F34" s="723"/>
      <c r="H34" s="236"/>
      <c r="I34" s="236"/>
      <c r="J34" s="308"/>
    </row>
    <row r="35" spans="1:10" s="124" customFormat="1" ht="15" customHeight="1" x14ac:dyDescent="0.25">
      <c r="A35" s="160"/>
      <c r="E35" s="721" t="s">
        <v>86</v>
      </c>
      <c r="F35" s="721"/>
      <c r="H35" s="236"/>
      <c r="I35" s="236"/>
      <c r="J35" s="308"/>
    </row>
    <row r="36" spans="1:10" s="124" customFormat="1" ht="15" customHeight="1" x14ac:dyDescent="0.25">
      <c r="A36" s="160"/>
      <c r="E36" s="721" t="s">
        <v>85</v>
      </c>
      <c r="F36" s="721"/>
      <c r="H36" s="236"/>
      <c r="I36" s="236"/>
      <c r="J36" s="308"/>
    </row>
    <row r="37" spans="1:10" s="124" customFormat="1" ht="15" customHeight="1" thickBot="1" x14ac:dyDescent="0.3">
      <c r="A37" s="309"/>
      <c r="B37" s="225"/>
      <c r="C37" s="225"/>
      <c r="D37" s="225"/>
      <c r="E37" s="225"/>
      <c r="F37" s="293"/>
      <c r="G37" s="225"/>
      <c r="H37" s="293"/>
      <c r="I37" s="293"/>
      <c r="J37" s="310"/>
    </row>
    <row r="38" spans="1:10" ht="12.75" thickTop="1" x14ac:dyDescent="0.25"/>
  </sheetData>
  <sheetProtection password="8220" sheet="1" objects="1" scenarios="1"/>
  <mergeCells count="7">
    <mergeCell ref="E34:F34"/>
    <mergeCell ref="E35:F35"/>
    <mergeCell ref="E36:F36"/>
    <mergeCell ref="E29:F33"/>
    <mergeCell ref="B3:I3"/>
    <mergeCell ref="B23:I23"/>
    <mergeCell ref="B25:I25"/>
  </mergeCells>
  <printOptions horizontalCentered="1"/>
  <pageMargins left="0.25" right="0.25" top="0.75" bottom="0.75" header="0.3" footer="0.3"/>
  <pageSetup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
                <anchor moveWithCells="1">
                  <from>
                    <xdr:col>1</xdr:col>
                    <xdr:colOff>285750</xdr:colOff>
                    <xdr:row>0</xdr:row>
                    <xdr:rowOff>47625</xdr:rowOff>
                  </from>
                  <to>
                    <xdr:col>2</xdr:col>
                    <xdr:colOff>1276350</xdr:colOff>
                    <xdr:row>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Formulario A</vt:lpstr>
      <vt:lpstr>Formulario B2</vt:lpstr>
      <vt:lpstr>Formulario B</vt:lpstr>
      <vt:lpstr>Formulario C1</vt:lpstr>
      <vt:lpstr>Formulario C2</vt:lpstr>
      <vt:lpstr>Formulario C3</vt:lpstr>
      <vt:lpstr>Formulario D</vt:lpstr>
      <vt:lpstr>Formulario C4</vt:lpstr>
      <vt:lpstr>Formulario F1</vt:lpstr>
      <vt:lpstr>Formulario F2</vt:lpstr>
      <vt:lpstr>Formulario F4</vt:lpstr>
      <vt:lpstr>Datos</vt: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Soto Godoy</dc:creator>
  <cp:lastModifiedBy>Jorge Jara</cp:lastModifiedBy>
  <cp:lastPrinted>2017-05-19T20:12:00Z</cp:lastPrinted>
  <dcterms:created xsi:type="dcterms:W3CDTF">2013-03-07T14:23:59Z</dcterms:created>
  <dcterms:modified xsi:type="dcterms:W3CDTF">2017-11-07T15:03:39Z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